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'Individual'!$C$5:$AN$56</definedName>
    <definedName name="_xlnm.Print_Area" localSheetId="3">'Individual'!$A$2:$AN$46</definedName>
    <definedName name="Imprimir_área_IM" localSheetId="3">'Individual'!$A$2:$AN$55</definedName>
  </definedNames>
  <calcPr fullCalcOnLoad="1"/>
</workbook>
</file>

<file path=xl/sharedStrings.xml><?xml version="1.0" encoding="utf-8"?>
<sst xmlns="http://schemas.openxmlformats.org/spreadsheetml/2006/main" count="169" uniqueCount="84">
  <si>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</si>
  <si>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</si>
  <si>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</si>
  <si>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</si>
  <si>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</si>
  <si>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</si>
  <si>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</si>
  <si>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</si>
  <si>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</si>
  <si>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</si>
  <si>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</si>
  <si>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</si>
  <si>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</si>
  <si>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</si>
  <si>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</si>
  <si>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</si>
  <si>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</si>
  <si>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</si>
  <si>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</si>
  <si>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</si>
  <si>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</si>
  <si>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</si>
  <si>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</si>
  <si>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</si>
  <si>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</si>
  <si>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</si>
  <si>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</si>
  <si>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</si>
  <si>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</si>
  <si>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</si>
  <si>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</si>
  <si>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1a DIVISIÓ MASCULINA - A</t>
  </si>
  <si>
    <t>NEW STRIKES A</t>
  </si>
  <si>
    <t>DIAGONAL A</t>
  </si>
  <si>
    <t>SPEED A</t>
  </si>
  <si>
    <t>AL-VICI/JOVENTUT A</t>
  </si>
  <si>
    <t>SITGES A</t>
  </si>
  <si>
    <t>LES GAVARRES A</t>
  </si>
  <si>
    <t>DANIEL SORIA SORIA</t>
  </si>
  <si>
    <t>MANUEL CIERO BENÍTEZ</t>
  </si>
  <si>
    <t>MANEL GIMENO ALBERT</t>
  </si>
  <si>
    <t>RAÜL GARCÍA MARTÍN</t>
  </si>
  <si>
    <t>JAVIER CARCASONA COMAS</t>
  </si>
  <si>
    <t>PAU ORTEGA SANZ</t>
  </si>
  <si>
    <t>FRANCISCO CRUZ MORALES</t>
  </si>
  <si>
    <t>BENITO BOIRA BUISAN</t>
  </si>
  <si>
    <t>XAVIER ALBERT MANAU</t>
  </si>
  <si>
    <t>OSCAR COLOM CANILLAS</t>
  </si>
  <si>
    <t>ÀLEX RODRÍGUEZ RODRÍGUEZ</t>
  </si>
  <si>
    <t>ELOI GARCÍA LOMBARDO</t>
  </si>
  <si>
    <t>ALBERTO CHAPARRO DOMÍNGUEZ</t>
  </si>
  <si>
    <t>JUAN M. ALBIZURI MAXIMINO</t>
  </si>
  <si>
    <t>AL-VICI/JOV. A</t>
  </si>
  <si>
    <t>JORDI PONSICO SABARICH</t>
  </si>
  <si>
    <t>FELIPE BERRUEZO PÉREZ</t>
  </si>
  <si>
    <t>JOAN CREUS MARTORI</t>
  </si>
  <si>
    <t>JOSEP DELGADO PRIEGO</t>
  </si>
  <si>
    <t>SASHA MALDONADO BORI</t>
  </si>
  <si>
    <t>EDUARD RIPOLL SOLER</t>
  </si>
  <si>
    <t>DAVID CANDEL PI</t>
  </si>
  <si>
    <t>JOSÉ DELGADO YZUEL</t>
  </si>
  <si>
    <t>JAVIER DÍEZ PASCUAL</t>
  </si>
  <si>
    <t>GAVARRES A</t>
  </si>
  <si>
    <t>JOSEP ABELLÓ TEIXELL</t>
  </si>
  <si>
    <t>ALFREDO CADENAS PASTOR</t>
  </si>
  <si>
    <t>JOSÉ MORA GALLEGO</t>
  </si>
  <si>
    <t>ADRIÀ FUENTES FERNÁNDEZ</t>
  </si>
  <si>
    <t>GABRIEL ALCOVÉ CAÑELLAS</t>
  </si>
  <si>
    <t>CARLOS DOMÍINGUEZ MARTÍNEZ</t>
  </si>
  <si>
    <t>09-des-06</t>
  </si>
  <si>
    <t>PEDRO TUDELA MARTÍN</t>
  </si>
  <si>
    <t>MOISÉS PÉREZ IBÁÑEZ</t>
  </si>
  <si>
    <t>FERRAN MARTÍNEZ FERRER</t>
  </si>
  <si>
    <t>ALFONSO MARTÍNEZ ROMERO</t>
  </si>
  <si>
    <t>RUBEN RODRÍGUEZ PASTOR</t>
  </si>
  <si>
    <t>LLUÍS MONTFORT GÓMEZ</t>
  </si>
  <si>
    <t>J. ANTONIO ESCABIAS CHÁVEZ</t>
  </si>
  <si>
    <t>EDUARD CUJO BARNILS</t>
  </si>
  <si>
    <t>12-maig-07</t>
  </si>
  <si>
    <t>DAVID GARRIGA PERIS</t>
  </si>
  <si>
    <t>RICARDO GALLEGO CASTILLO</t>
  </si>
  <si>
    <t>CARLOS IRANZO BERNAL</t>
  </si>
  <si>
    <t>RICARDO FRANCO PIQUÉ</t>
  </si>
  <si>
    <t>NEMESI PASCUAL VIDAL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</si>
</sst>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2">
      <selection activeCell="C40" sqref="C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39018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1</v>
      </c>
      <c r="G9" s="9" t="s">
        <v>33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1</v>
      </c>
      <c r="F11" s="11"/>
      <c r="G11" s="9" t="s">
        <v>35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2</v>
      </c>
      <c r="F13" s="11"/>
      <c r="G13" s="9" t="s">
        <v>37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SITGES A</v>
      </c>
      <c r="E15" s="11">
        <v>3</v>
      </c>
      <c r="F15" s="11"/>
      <c r="G15" s="9" t="str">
        <f>G11</f>
        <v>AL-VICI/JOVENTUT A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 A</v>
      </c>
      <c r="E17" s="11">
        <v>1</v>
      </c>
      <c r="F17" s="11"/>
      <c r="G17" s="9" t="str">
        <f>G13</f>
        <v>LES GAVARRES A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A</v>
      </c>
      <c r="E19" s="11">
        <v>9</v>
      </c>
      <c r="F19" s="11"/>
      <c r="G19" s="9" t="str">
        <f>C11</f>
        <v>SPEED A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SPEED A</v>
      </c>
      <c r="E21" s="11">
        <v>1</v>
      </c>
      <c r="F21" s="11"/>
      <c r="G21" s="9" t="str">
        <f>C9</f>
        <v>NEW STRIKES 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A</v>
      </c>
      <c r="E23" s="11">
        <v>4</v>
      </c>
      <c r="F23" s="11"/>
      <c r="G23" s="9" t="str">
        <f>C13</f>
        <v>SITGES A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0</v>
      </c>
      <c r="F25" s="11"/>
      <c r="G25" s="9" t="str">
        <f>G11</f>
        <v>AL-VICI/JOVENTUT 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DIAGONAL A</v>
      </c>
      <c r="E27" s="11">
        <v>1</v>
      </c>
      <c r="F27" s="11"/>
      <c r="G27" s="9" t="str">
        <f>G13</f>
        <v>LES GAVARRES A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A</v>
      </c>
      <c r="E29" s="11">
        <v>7</v>
      </c>
      <c r="F29" s="11"/>
      <c r="G29" s="9" t="str">
        <f>C9</f>
        <v>NEW STRIKES A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SPEED A</v>
      </c>
      <c r="E31" s="11">
        <v>0</v>
      </c>
      <c r="G31" s="9" t="str">
        <f>C13</f>
        <v>SITGES A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NEW STRIKES A</v>
      </c>
      <c r="E33" s="11">
        <v>3</v>
      </c>
      <c r="G33" s="9" t="str">
        <f>C13</f>
        <v>SITGES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9</v>
      </c>
      <c r="G35" s="9" t="str">
        <f>C11</f>
        <v>SPEED A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A</v>
      </c>
      <c r="E37" s="11">
        <v>7</v>
      </c>
      <c r="G37" s="9" t="str">
        <f>G9</f>
        <v>DIAGONAL A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4">
        <f>9+7+10+7+7</f>
        <v>40</v>
      </c>
      <c r="F45" s="46"/>
      <c r="G45" s="46"/>
      <c r="H45" s="43">
        <f aca="true" t="shared" si="0" ref="H45:H50">SUM(E45:G45)</f>
        <v>40</v>
      </c>
      <c r="J45" s="5"/>
      <c r="K45" s="5"/>
    </row>
    <row r="46" spans="2:11" ht="20.25">
      <c r="B46" s="30" t="s">
        <v>37</v>
      </c>
      <c r="C46" s="26"/>
      <c r="D46" s="13"/>
      <c r="E46" s="44">
        <f>8+9+0+9+9</f>
        <v>35</v>
      </c>
      <c r="F46" s="45"/>
      <c r="G46" s="45"/>
      <c r="H46" s="43">
        <f t="shared" si="0"/>
        <v>35</v>
      </c>
      <c r="J46" s="14"/>
      <c r="K46" s="14"/>
    </row>
    <row r="47" spans="2:11" ht="20.25">
      <c r="B47" s="38" t="s">
        <v>36</v>
      </c>
      <c r="C47" s="39"/>
      <c r="D47" s="15"/>
      <c r="E47" s="44">
        <f>2+3+6+10+7</f>
        <v>28</v>
      </c>
      <c r="F47" s="45"/>
      <c r="G47" s="45"/>
      <c r="H47" s="43">
        <f t="shared" si="0"/>
        <v>28</v>
      </c>
      <c r="J47" s="14"/>
      <c r="K47" s="14"/>
    </row>
    <row r="48" spans="2:11" ht="20.25">
      <c r="B48" s="30" t="s">
        <v>33</v>
      </c>
      <c r="C48" s="26"/>
      <c r="D48" s="13"/>
      <c r="E48" s="44">
        <f>9+9+4+1+3</f>
        <v>26</v>
      </c>
      <c r="F48" s="45"/>
      <c r="G48" s="45"/>
      <c r="H48" s="43">
        <f t="shared" si="0"/>
        <v>26</v>
      </c>
      <c r="J48" s="14"/>
      <c r="K48" s="14"/>
    </row>
    <row r="49" spans="2:11" ht="20.25">
      <c r="B49" s="38" t="s">
        <v>32</v>
      </c>
      <c r="C49" s="41"/>
      <c r="D49" s="42"/>
      <c r="E49" s="44">
        <f>1+1+9+3+3</f>
        <v>17</v>
      </c>
      <c r="F49" s="45"/>
      <c r="G49" s="45"/>
      <c r="H49" s="43">
        <f t="shared" si="0"/>
        <v>17</v>
      </c>
      <c r="J49" s="14"/>
      <c r="K49" s="14"/>
    </row>
    <row r="50" spans="2:11" ht="20.25">
      <c r="B50" s="38" t="s">
        <v>34</v>
      </c>
      <c r="C50" s="39"/>
      <c r="D50" s="41"/>
      <c r="E50" s="44">
        <f>1+1+1+0+1</f>
        <v>4</v>
      </c>
      <c r="F50" s="45"/>
      <c r="G50" s="45"/>
      <c r="H50" s="43">
        <f t="shared" si="0"/>
        <v>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E41" sqref="E4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3" t="s">
        <v>69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NEW STRIKES A</v>
      </c>
      <c r="D9" s="20"/>
      <c r="E9" s="11">
        <v>7</v>
      </c>
      <c r="G9" s="9" t="str">
        <f>'Equips 1aC'!G9</f>
        <v>DIAGONAL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SPEED A</v>
      </c>
      <c r="E11" s="11">
        <v>2</v>
      </c>
      <c r="F11" s="11"/>
      <c r="G11" s="9" t="str">
        <f>'Equips 1aC'!G11</f>
        <v>AL-VICI/JOVENTUT A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SITGES A</v>
      </c>
      <c r="E13" s="11">
        <v>9</v>
      </c>
      <c r="F13" s="11"/>
      <c r="G13" s="9" t="str">
        <f>'Equips 1aC'!G13</f>
        <v>LES GAVARRES A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SITGES A</v>
      </c>
      <c r="E15" s="11">
        <v>2</v>
      </c>
      <c r="F15" s="11"/>
      <c r="G15" s="9" t="str">
        <f>G11</f>
        <v>AL-VICI/JOVENTUT 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 A</v>
      </c>
      <c r="E17" s="11">
        <v>9</v>
      </c>
      <c r="F17" s="11"/>
      <c r="G17" s="9" t="str">
        <f>G13</f>
        <v>LES GAVARRES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A</v>
      </c>
      <c r="E19" s="11">
        <v>1</v>
      </c>
      <c r="F19" s="11"/>
      <c r="G19" s="9" t="str">
        <f>C11</f>
        <v>SPEED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SPEED A</v>
      </c>
      <c r="E21" s="11">
        <v>0</v>
      </c>
      <c r="F21" s="11"/>
      <c r="G21" s="9" t="str">
        <f>C9</f>
        <v>NEW STRIKES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A</v>
      </c>
      <c r="E23" s="11">
        <v>4</v>
      </c>
      <c r="F23" s="11"/>
      <c r="G23" s="9" t="str">
        <f>C13</f>
        <v>SITGES A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2</v>
      </c>
      <c r="F25" s="11"/>
      <c r="G25" s="9" t="str">
        <f>G11</f>
        <v>AL-VICI/JOVENTUT A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DIAGONAL A</v>
      </c>
      <c r="E27" s="11">
        <v>4</v>
      </c>
      <c r="F27" s="11"/>
      <c r="G27" s="9" t="str">
        <f>G13</f>
        <v>LES GAVARRES A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A</v>
      </c>
      <c r="E29" s="11">
        <v>8</v>
      </c>
      <c r="F29" s="11"/>
      <c r="G29" s="9" t="str">
        <f>C9</f>
        <v>NEW STRIKES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SPEED A</v>
      </c>
      <c r="E31" s="11">
        <v>5</v>
      </c>
      <c r="G31" s="9" t="str">
        <f>C13</f>
        <v>SITGES A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NEW STRIKES A</v>
      </c>
      <c r="E33" s="11">
        <v>9</v>
      </c>
      <c r="G33" s="9" t="str">
        <f>C13</f>
        <v>SITGES A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1</v>
      </c>
      <c r="G35" s="9" t="str">
        <f>C11</f>
        <v>SPEED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A</v>
      </c>
      <c r="E37" s="11">
        <v>1</v>
      </c>
      <c r="G37" s="9" t="str">
        <f>G9</f>
        <v>DIAGONAL 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4">
        <f>9+7+10+7+7</f>
        <v>40</v>
      </c>
      <c r="F45" s="44">
        <f>8+8+8+8+1</f>
        <v>33</v>
      </c>
      <c r="G45" s="45"/>
      <c r="H45" s="43">
        <f aca="true" t="shared" si="0" ref="H45:H50">SUM(E45:G45)</f>
        <v>73</v>
      </c>
      <c r="J45" s="5"/>
      <c r="K45" s="5"/>
    </row>
    <row r="46" spans="2:11" ht="20.25">
      <c r="B46" s="30" t="s">
        <v>32</v>
      </c>
      <c r="C46" s="13"/>
      <c r="D46" s="14"/>
      <c r="E46" s="44">
        <f>1+1+9+3+3</f>
        <v>17</v>
      </c>
      <c r="F46" s="44">
        <f>7+9+10+2+9</f>
        <v>37</v>
      </c>
      <c r="G46" s="45"/>
      <c r="H46" s="43">
        <f t="shared" si="0"/>
        <v>54</v>
      </c>
      <c r="J46" s="14"/>
      <c r="K46" s="14"/>
    </row>
    <row r="47" spans="2:11" ht="20.25">
      <c r="B47" s="38" t="s">
        <v>36</v>
      </c>
      <c r="C47" s="39"/>
      <c r="D47" s="15"/>
      <c r="E47" s="44">
        <f>2+3+6+10+7</f>
        <v>28</v>
      </c>
      <c r="F47" s="44">
        <f>9+2+6+5+1</f>
        <v>23</v>
      </c>
      <c r="G47" s="46"/>
      <c r="H47" s="43">
        <f t="shared" si="0"/>
        <v>51</v>
      </c>
      <c r="J47" s="14"/>
      <c r="K47" s="14"/>
    </row>
    <row r="48" spans="2:11" ht="20.25">
      <c r="B48" s="30" t="s">
        <v>33</v>
      </c>
      <c r="C48" s="26"/>
      <c r="D48" s="13"/>
      <c r="E48" s="44">
        <f>9+9+4+1+3</f>
        <v>26</v>
      </c>
      <c r="F48" s="44">
        <f>3+1+4+4+9</f>
        <v>21</v>
      </c>
      <c r="G48" s="45"/>
      <c r="H48" s="43">
        <f t="shared" si="0"/>
        <v>47</v>
      </c>
      <c r="J48" s="14"/>
      <c r="K48" s="14"/>
    </row>
    <row r="49" spans="2:11" ht="20.25">
      <c r="B49" s="38" t="s">
        <v>37</v>
      </c>
      <c r="C49" s="39"/>
      <c r="D49" s="15"/>
      <c r="E49" s="44">
        <f>8+9+0+9+9</f>
        <v>35</v>
      </c>
      <c r="F49" s="44">
        <f>1+1+2+6+1</f>
        <v>11</v>
      </c>
      <c r="G49" s="45"/>
      <c r="H49" s="43">
        <f t="shared" si="0"/>
        <v>46</v>
      </c>
      <c r="J49" s="14"/>
      <c r="K49" s="14"/>
    </row>
    <row r="50" spans="2:11" ht="20.25">
      <c r="B50" s="38" t="s">
        <v>34</v>
      </c>
      <c r="C50" s="39"/>
      <c r="D50" s="41"/>
      <c r="E50" s="44">
        <f>1+1+1+0+1</f>
        <v>4</v>
      </c>
      <c r="F50" s="44">
        <f>2+9+0+5+9</f>
        <v>25</v>
      </c>
      <c r="G50" s="45"/>
      <c r="H50" s="43">
        <f t="shared" si="0"/>
        <v>29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0">
      <selection activeCell="I49" sqref="I49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78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NEW STRIKES A</v>
      </c>
      <c r="D9" s="20"/>
      <c r="E9" s="11">
        <v>2</v>
      </c>
      <c r="G9" s="9" t="str">
        <f>'Equips 1aC'!G9</f>
        <v>DIAGONAL A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SPEED A</v>
      </c>
      <c r="E11" s="11">
        <v>3</v>
      </c>
      <c r="F11" s="11"/>
      <c r="G11" s="9" t="str">
        <f>'Equips 1aC'!G11</f>
        <v>AL-VICI/JOVENTUT A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SITGES A</v>
      </c>
      <c r="E13" s="11">
        <v>4</v>
      </c>
      <c r="F13" s="11"/>
      <c r="G13" s="9" t="str">
        <f>'Equips 1aC'!G13</f>
        <v>LES GAVARRES A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SITGES A</v>
      </c>
      <c r="E15" s="11">
        <v>3</v>
      </c>
      <c r="F15" s="11"/>
      <c r="G15" s="9" t="str">
        <f>G11</f>
        <v>AL-VICI/JOVENTUT A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NEW STRIKES A</v>
      </c>
      <c r="E17" s="11">
        <v>3</v>
      </c>
      <c r="F17" s="11"/>
      <c r="G17" s="9" t="str">
        <f>G13</f>
        <v>LES GAVARRES A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DIAGONAL A</v>
      </c>
      <c r="E19" s="11">
        <v>8</v>
      </c>
      <c r="F19" s="11"/>
      <c r="G19" s="9" t="str">
        <f>C11</f>
        <v>SPEED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SPEED A</v>
      </c>
      <c r="E21" s="11">
        <v>6</v>
      </c>
      <c r="F21" s="11"/>
      <c r="G21" s="9" t="str">
        <f>C9</f>
        <v>NEW STRIKES A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DIAGONAL A</v>
      </c>
      <c r="E23" s="11">
        <v>8</v>
      </c>
      <c r="F23" s="11"/>
      <c r="G23" s="9" t="str">
        <f>C13</f>
        <v>SITGES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A</v>
      </c>
      <c r="E25" s="11">
        <v>2</v>
      </c>
      <c r="F25" s="11"/>
      <c r="G25" s="9" t="str">
        <f>G11</f>
        <v>AL-VICI/JOVENTUT A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DIAGONAL A</v>
      </c>
      <c r="E27" s="11">
        <v>7</v>
      </c>
      <c r="F27" s="11"/>
      <c r="G27" s="9" t="str">
        <f>G13</f>
        <v>LES GAVARRES A</v>
      </c>
      <c r="I27" s="11">
        <v>3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AL-VICI/JOVENTUT A</v>
      </c>
      <c r="E29" s="11">
        <v>7</v>
      </c>
      <c r="F29" s="11"/>
      <c r="G29" s="9" t="str">
        <f>C9</f>
        <v>NEW STRIKES A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SPEED A</v>
      </c>
      <c r="E31" s="11">
        <v>4</v>
      </c>
      <c r="G31" s="9" t="str">
        <f>C13</f>
        <v>SITGES A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NEW STRIKES A</v>
      </c>
      <c r="E33" s="11">
        <v>1</v>
      </c>
      <c r="G33" s="9" t="str">
        <f>C13</f>
        <v>SITGES A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A</v>
      </c>
      <c r="E35" s="11">
        <v>7</v>
      </c>
      <c r="G35" s="9" t="str">
        <f>C11</f>
        <v>SPEED A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AL-VICI/JOVENTUT A</v>
      </c>
      <c r="E37" s="11">
        <v>6</v>
      </c>
      <c r="G37" s="9" t="str">
        <f>G9</f>
        <v>DIAGONAL A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35</v>
      </c>
      <c r="C45" s="39"/>
      <c r="D45" s="15"/>
      <c r="E45" s="44">
        <f>9+7+10+7+7</f>
        <v>40</v>
      </c>
      <c r="F45" s="44">
        <f>8+8+8+8+1</f>
        <v>33</v>
      </c>
      <c r="G45" s="44">
        <f>7+7+8+7+6</f>
        <v>35</v>
      </c>
      <c r="H45" s="43">
        <f aca="true" t="shared" si="0" ref="H45:H50">SUM(E45:G45)</f>
        <v>108</v>
      </c>
      <c r="J45" s="5"/>
      <c r="K45" s="5"/>
    </row>
    <row r="46" spans="2:11" ht="20.25">
      <c r="B46" s="30" t="s">
        <v>33</v>
      </c>
      <c r="C46" s="26"/>
      <c r="D46" s="13"/>
      <c r="E46" s="44">
        <f>9+9+4+1+3</f>
        <v>26</v>
      </c>
      <c r="F46" s="44">
        <f>3+1+4+4+9</f>
        <v>21</v>
      </c>
      <c r="G46" s="44">
        <f>8+8+8+7+4</f>
        <v>35</v>
      </c>
      <c r="H46" s="43">
        <f t="shared" si="0"/>
        <v>82</v>
      </c>
      <c r="J46" s="14"/>
      <c r="K46" s="14"/>
    </row>
    <row r="47" spans="2:11" ht="20.25">
      <c r="B47" s="38" t="s">
        <v>36</v>
      </c>
      <c r="C47" s="39"/>
      <c r="D47" s="15"/>
      <c r="E47" s="44">
        <f>2+3+6+10+7</f>
        <v>28</v>
      </c>
      <c r="F47" s="44">
        <f>9+2+6+5+1</f>
        <v>23</v>
      </c>
      <c r="G47" s="44">
        <f>4+3+2+6+9</f>
        <v>24</v>
      </c>
      <c r="H47" s="43">
        <f t="shared" si="0"/>
        <v>75</v>
      </c>
      <c r="J47" s="14"/>
      <c r="K47" s="14"/>
    </row>
    <row r="48" spans="2:11" ht="20.25">
      <c r="B48" s="30" t="s">
        <v>37</v>
      </c>
      <c r="C48" s="26"/>
      <c r="D48" s="13"/>
      <c r="E48" s="44">
        <f>8+9+0+9+9</f>
        <v>35</v>
      </c>
      <c r="F48" s="44">
        <f>1+1+2+6+1</f>
        <v>11</v>
      </c>
      <c r="G48" s="44">
        <f>6+7+2+3+7</f>
        <v>25</v>
      </c>
      <c r="H48" s="43">
        <f t="shared" si="0"/>
        <v>71</v>
      </c>
      <c r="J48" s="14"/>
      <c r="K48" s="14"/>
    </row>
    <row r="49" spans="2:11" ht="20.25">
      <c r="B49" s="38" t="s">
        <v>32</v>
      </c>
      <c r="C49" s="41"/>
      <c r="D49" s="42"/>
      <c r="E49" s="44">
        <f>1+1+9+3+3</f>
        <v>17</v>
      </c>
      <c r="F49" s="44">
        <f>7+9+10+2+9</f>
        <v>37</v>
      </c>
      <c r="G49" s="44">
        <f>2+3+4+3+1</f>
        <v>13</v>
      </c>
      <c r="H49" s="43">
        <f t="shared" si="0"/>
        <v>67</v>
      </c>
      <c r="J49" s="14"/>
      <c r="K49" s="14"/>
    </row>
    <row r="50" spans="2:11" ht="20.25">
      <c r="B50" s="38" t="s">
        <v>34</v>
      </c>
      <c r="C50" s="39"/>
      <c r="D50" s="41"/>
      <c r="E50" s="44">
        <f>1+1+1+0+1</f>
        <v>4</v>
      </c>
      <c r="F50" s="44">
        <f>2+9+0+5+9</f>
        <v>25</v>
      </c>
      <c r="G50" s="44">
        <f>3+2+6+4+3</f>
        <v>18</v>
      </c>
      <c r="H50" s="43">
        <f t="shared" si="0"/>
        <v>47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8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C24" sqref="C24"/>
    </sheetView>
  </sheetViews>
  <sheetFormatPr defaultColWidth="9.625" defaultRowHeight="12.75"/>
  <cols>
    <col min="1" max="1" width="6.75390625" style="1" bestFit="1" customWidth="1"/>
    <col min="2" max="2" width="6.625" style="1" bestFit="1" customWidth="1"/>
    <col min="3" max="3" width="31.25390625" style="1" customWidth="1"/>
    <col min="4" max="4" width="15.50390625" style="1" bestFit="1" customWidth="1"/>
    <col min="5" max="34" width="3.625" style="1" hidden="1" customWidth="1"/>
    <col min="35" max="35" width="5.875" style="1" bestFit="1" customWidth="1"/>
    <col min="36" max="37" width="6.25390625" style="1" bestFit="1" customWidth="1"/>
    <col min="38" max="38" width="6.125" style="1" customWidth="1"/>
    <col min="39" max="39" width="7.375" style="1" bestFit="1" customWidth="1"/>
    <col min="40" max="40" width="10.1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18071</v>
      </c>
      <c r="C5" s="49" t="s">
        <v>82</v>
      </c>
      <c r="D5" s="49" t="s">
        <v>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>
        <v>200</v>
      </c>
      <c r="Z5" s="49">
        <v>169</v>
      </c>
      <c r="AA5" s="49">
        <v>215</v>
      </c>
      <c r="AB5" s="49">
        <v>215</v>
      </c>
      <c r="AC5" s="49">
        <v>189</v>
      </c>
      <c r="AD5" s="49">
        <v>173</v>
      </c>
      <c r="AE5" s="49">
        <v>176</v>
      </c>
      <c r="AF5" s="49">
        <v>225</v>
      </c>
      <c r="AG5" s="49">
        <v>217</v>
      </c>
      <c r="AH5" s="49">
        <v>252</v>
      </c>
      <c r="AI5" s="50">
        <f aca="true" t="shared" si="0" ref="AI5:AI47">SUM(E5:N5)</f>
        <v>0</v>
      </c>
      <c r="AJ5" s="50">
        <f aca="true" t="shared" si="1" ref="AJ5:AJ47">SUM(O5:X5)</f>
        <v>0</v>
      </c>
      <c r="AK5" s="50">
        <f aca="true" t="shared" si="2" ref="AK5:AK47">SUM(Y5:AH5)</f>
        <v>2031</v>
      </c>
      <c r="AL5" s="50">
        <f aca="true" t="shared" si="3" ref="AL5:AL47">SUM(AI5:AK5)</f>
        <v>2031</v>
      </c>
      <c r="AM5" s="50">
        <f aca="true" t="shared" si="4" ref="AM5:AM47">COUNT(E5:AH5)</f>
        <v>10</v>
      </c>
      <c r="AN5" s="51">
        <f aca="true" t="shared" si="5" ref="AN5:AN47">(AL5/AM5)</f>
        <v>203.1</v>
      </c>
    </row>
    <row r="6" spans="1:40" ht="12.75">
      <c r="A6" s="49">
        <v>2</v>
      </c>
      <c r="B6" s="49">
        <v>15730</v>
      </c>
      <c r="C6" s="49" t="s">
        <v>54</v>
      </c>
      <c r="D6" s="49" t="s">
        <v>52</v>
      </c>
      <c r="E6" s="49">
        <v>172</v>
      </c>
      <c r="F6" s="49">
        <v>214</v>
      </c>
      <c r="G6" s="49">
        <v>169</v>
      </c>
      <c r="H6" s="49">
        <v>171</v>
      </c>
      <c r="I6" s="49">
        <v>170</v>
      </c>
      <c r="J6" s="49">
        <v>235</v>
      </c>
      <c r="K6" s="49">
        <v>221</v>
      </c>
      <c r="L6" s="49">
        <v>204</v>
      </c>
      <c r="M6" s="49">
        <v>202</v>
      </c>
      <c r="N6" s="49">
        <v>193</v>
      </c>
      <c r="O6" s="49">
        <v>211</v>
      </c>
      <c r="P6" s="49">
        <v>238</v>
      </c>
      <c r="Q6" s="49">
        <v>257</v>
      </c>
      <c r="R6" s="49">
        <v>166</v>
      </c>
      <c r="S6" s="49">
        <v>192</v>
      </c>
      <c r="T6" s="49">
        <v>196</v>
      </c>
      <c r="U6" s="49">
        <v>213</v>
      </c>
      <c r="V6" s="49">
        <v>205</v>
      </c>
      <c r="W6" s="49">
        <v>236</v>
      </c>
      <c r="X6" s="49">
        <v>184</v>
      </c>
      <c r="Y6" s="49">
        <v>198</v>
      </c>
      <c r="Z6" s="49">
        <v>184</v>
      </c>
      <c r="AA6" s="49">
        <v>172</v>
      </c>
      <c r="AB6" s="49">
        <v>206</v>
      </c>
      <c r="AC6" s="49">
        <v>189</v>
      </c>
      <c r="AD6" s="49">
        <v>215</v>
      </c>
      <c r="AE6" s="49">
        <v>217</v>
      </c>
      <c r="AF6" s="49">
        <v>157</v>
      </c>
      <c r="AG6" s="49">
        <v>203</v>
      </c>
      <c r="AH6" s="49">
        <v>194</v>
      </c>
      <c r="AI6" s="50">
        <f t="shared" si="0"/>
        <v>1951</v>
      </c>
      <c r="AJ6" s="50">
        <f t="shared" si="1"/>
        <v>2098</v>
      </c>
      <c r="AK6" s="50">
        <f t="shared" si="2"/>
        <v>1935</v>
      </c>
      <c r="AL6" s="50">
        <f t="shared" si="3"/>
        <v>5984</v>
      </c>
      <c r="AM6" s="50">
        <f t="shared" si="4"/>
        <v>30</v>
      </c>
      <c r="AN6" s="51">
        <f t="shared" si="5"/>
        <v>199.46666666666667</v>
      </c>
    </row>
    <row r="7" spans="1:40" ht="12.75">
      <c r="A7" s="49">
        <v>3</v>
      </c>
      <c r="B7" s="49">
        <v>2964</v>
      </c>
      <c r="C7" s="49" t="s">
        <v>81</v>
      </c>
      <c r="D7" s="49" t="s">
        <v>52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>
        <v>206</v>
      </c>
      <c r="Z7" s="49">
        <v>205</v>
      </c>
      <c r="AA7" s="49">
        <v>194</v>
      </c>
      <c r="AB7" s="49">
        <v>194</v>
      </c>
      <c r="AC7" s="49">
        <v>171</v>
      </c>
      <c r="AD7" s="49">
        <v>185</v>
      </c>
      <c r="AE7" s="49">
        <v>228</v>
      </c>
      <c r="AF7" s="49">
        <v>201</v>
      </c>
      <c r="AG7" s="49">
        <v>194</v>
      </c>
      <c r="AH7" s="49">
        <v>205</v>
      </c>
      <c r="AI7" s="50">
        <f t="shared" si="0"/>
        <v>0</v>
      </c>
      <c r="AJ7" s="50">
        <f t="shared" si="1"/>
        <v>0</v>
      </c>
      <c r="AK7" s="50">
        <f t="shared" si="2"/>
        <v>1983</v>
      </c>
      <c r="AL7" s="50">
        <f t="shared" si="3"/>
        <v>1983</v>
      </c>
      <c r="AM7" s="50">
        <f t="shared" si="4"/>
        <v>10</v>
      </c>
      <c r="AN7" s="51">
        <f t="shared" si="5"/>
        <v>198.3</v>
      </c>
    </row>
    <row r="8" spans="1:40" ht="12.75">
      <c r="A8" s="49">
        <v>4</v>
      </c>
      <c r="B8" s="49">
        <v>4091</v>
      </c>
      <c r="C8" s="49" t="s">
        <v>71</v>
      </c>
      <c r="D8" s="49" t="s">
        <v>33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>
        <v>162</v>
      </c>
      <c r="Q8" s="49">
        <v>160</v>
      </c>
      <c r="R8" s="49">
        <v>151</v>
      </c>
      <c r="S8" s="49">
        <v>204</v>
      </c>
      <c r="T8" s="49">
        <v>212</v>
      </c>
      <c r="U8" s="49">
        <v>191</v>
      </c>
      <c r="V8" s="49">
        <v>191</v>
      </c>
      <c r="W8" s="49">
        <v>246</v>
      </c>
      <c r="X8" s="49">
        <v>256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>
        <f t="shared" si="0"/>
        <v>0</v>
      </c>
      <c r="AJ8" s="50">
        <f t="shared" si="1"/>
        <v>1773</v>
      </c>
      <c r="AK8" s="50">
        <f t="shared" si="2"/>
        <v>0</v>
      </c>
      <c r="AL8" s="50">
        <f t="shared" si="3"/>
        <v>1773</v>
      </c>
      <c r="AM8" s="50">
        <f t="shared" si="4"/>
        <v>9</v>
      </c>
      <c r="AN8" s="51">
        <f t="shared" si="5"/>
        <v>197</v>
      </c>
    </row>
    <row r="9" spans="1:40" ht="12.75">
      <c r="A9" s="49">
        <v>5</v>
      </c>
      <c r="B9" s="49">
        <v>3145</v>
      </c>
      <c r="C9" s="49" t="s">
        <v>38</v>
      </c>
      <c r="D9" s="49" t="s">
        <v>32</v>
      </c>
      <c r="E9" s="49">
        <v>159</v>
      </c>
      <c r="F9" s="49">
        <v>172</v>
      </c>
      <c r="G9" s="49">
        <v>169</v>
      </c>
      <c r="H9" s="49">
        <v>179</v>
      </c>
      <c r="I9" s="49">
        <v>226</v>
      </c>
      <c r="J9" s="49">
        <v>185</v>
      </c>
      <c r="K9" s="49"/>
      <c r="L9" s="49"/>
      <c r="M9" s="49">
        <v>161</v>
      </c>
      <c r="N9" s="49">
        <v>190</v>
      </c>
      <c r="O9" s="49">
        <v>221</v>
      </c>
      <c r="P9" s="49">
        <v>199</v>
      </c>
      <c r="Q9" s="49">
        <v>193</v>
      </c>
      <c r="R9" s="49">
        <v>224</v>
      </c>
      <c r="S9" s="49">
        <v>225</v>
      </c>
      <c r="T9" s="49">
        <v>192</v>
      </c>
      <c r="U9" s="49"/>
      <c r="V9" s="49"/>
      <c r="W9" s="49">
        <v>193</v>
      </c>
      <c r="X9" s="49">
        <v>200</v>
      </c>
      <c r="Y9" s="49">
        <v>176</v>
      </c>
      <c r="Z9" s="49">
        <v>211</v>
      </c>
      <c r="AA9" s="49">
        <v>246</v>
      </c>
      <c r="AB9" s="49">
        <v>209</v>
      </c>
      <c r="AC9" s="49">
        <v>186</v>
      </c>
      <c r="AD9" s="49">
        <v>191</v>
      </c>
      <c r="AE9" s="49">
        <v>203</v>
      </c>
      <c r="AF9" s="49">
        <v>179</v>
      </c>
      <c r="AG9" s="49">
        <v>181</v>
      </c>
      <c r="AH9" s="49">
        <v>190</v>
      </c>
      <c r="AI9" s="50">
        <f t="shared" si="0"/>
        <v>1441</v>
      </c>
      <c r="AJ9" s="50">
        <f t="shared" si="1"/>
        <v>1647</v>
      </c>
      <c r="AK9" s="50">
        <f t="shared" si="2"/>
        <v>1972</v>
      </c>
      <c r="AL9" s="50">
        <f t="shared" si="3"/>
        <v>5060</v>
      </c>
      <c r="AM9" s="50">
        <f t="shared" si="4"/>
        <v>26</v>
      </c>
      <c r="AN9" s="51">
        <f t="shared" si="5"/>
        <v>194.6153846153846</v>
      </c>
    </row>
    <row r="10" spans="1:40" ht="12.75">
      <c r="A10" s="49">
        <v>6</v>
      </c>
      <c r="B10" s="49">
        <v>18222</v>
      </c>
      <c r="C10" s="49" t="s">
        <v>83</v>
      </c>
      <c r="D10" s="49" t="s">
        <v>36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>
        <v>189</v>
      </c>
      <c r="Z10" s="49">
        <v>178</v>
      </c>
      <c r="AA10" s="49">
        <v>225</v>
      </c>
      <c r="AB10" s="49">
        <v>204</v>
      </c>
      <c r="AC10" s="49">
        <v>175</v>
      </c>
      <c r="AD10" s="49">
        <v>190</v>
      </c>
      <c r="AE10" s="49">
        <v>187</v>
      </c>
      <c r="AF10" s="49">
        <v>167</v>
      </c>
      <c r="AG10" s="49">
        <v>228</v>
      </c>
      <c r="AH10" s="49">
        <v>190</v>
      </c>
      <c r="AI10" s="50">
        <f t="shared" si="0"/>
        <v>0</v>
      </c>
      <c r="AJ10" s="50">
        <f t="shared" si="1"/>
        <v>0</v>
      </c>
      <c r="AK10" s="50">
        <f t="shared" si="2"/>
        <v>1933</v>
      </c>
      <c r="AL10" s="50">
        <f t="shared" si="3"/>
        <v>1933</v>
      </c>
      <c r="AM10" s="50">
        <f t="shared" si="4"/>
        <v>10</v>
      </c>
      <c r="AN10" s="51">
        <f t="shared" si="5"/>
        <v>193.3</v>
      </c>
    </row>
    <row r="11" spans="1:40" ht="12.75">
      <c r="A11" s="49">
        <v>7</v>
      </c>
      <c r="B11" s="49">
        <v>2985</v>
      </c>
      <c r="C11" s="49" t="s">
        <v>76</v>
      </c>
      <c r="D11" s="49" t="s">
        <v>52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>
        <v>176</v>
      </c>
      <c r="P11" s="49">
        <v>200</v>
      </c>
      <c r="Q11" s="49">
        <v>194</v>
      </c>
      <c r="R11" s="49">
        <v>210</v>
      </c>
      <c r="S11" s="49">
        <v>186</v>
      </c>
      <c r="T11" s="49">
        <v>176</v>
      </c>
      <c r="U11" s="49">
        <v>216</v>
      </c>
      <c r="V11" s="49">
        <v>200</v>
      </c>
      <c r="W11" s="49">
        <v>174</v>
      </c>
      <c r="X11" s="49">
        <v>179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>
        <f t="shared" si="0"/>
        <v>0</v>
      </c>
      <c r="AJ11" s="50">
        <f t="shared" si="1"/>
        <v>1911</v>
      </c>
      <c r="AK11" s="50">
        <f t="shared" si="2"/>
        <v>0</v>
      </c>
      <c r="AL11" s="50">
        <f t="shared" si="3"/>
        <v>1911</v>
      </c>
      <c r="AM11" s="50">
        <f t="shared" si="4"/>
        <v>10</v>
      </c>
      <c r="AN11" s="51">
        <f t="shared" si="5"/>
        <v>191.1</v>
      </c>
    </row>
    <row r="12" spans="1:40" ht="12.75">
      <c r="A12" s="49">
        <v>8</v>
      </c>
      <c r="B12" s="49">
        <v>18211</v>
      </c>
      <c r="C12" s="49" t="s">
        <v>63</v>
      </c>
      <c r="D12" s="49" t="s">
        <v>62</v>
      </c>
      <c r="E12" s="49"/>
      <c r="F12" s="49"/>
      <c r="G12" s="49">
        <v>165</v>
      </c>
      <c r="H12" s="49">
        <v>180</v>
      </c>
      <c r="I12" s="49">
        <v>162</v>
      </c>
      <c r="J12" s="49">
        <v>198</v>
      </c>
      <c r="K12" s="49"/>
      <c r="L12" s="49"/>
      <c r="M12" s="49">
        <v>197</v>
      </c>
      <c r="N12" s="49">
        <v>167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>
        <v>170</v>
      </c>
      <c r="Z12" s="49">
        <v>189</v>
      </c>
      <c r="AA12" s="49">
        <v>185</v>
      </c>
      <c r="AB12" s="49">
        <v>224</v>
      </c>
      <c r="AC12" s="49">
        <v>202</v>
      </c>
      <c r="AD12" s="49">
        <v>203</v>
      </c>
      <c r="AE12" s="49">
        <v>210</v>
      </c>
      <c r="AF12" s="49">
        <v>218</v>
      </c>
      <c r="AG12" s="49">
        <v>184</v>
      </c>
      <c r="AH12" s="49">
        <v>203</v>
      </c>
      <c r="AI12" s="50">
        <f>SUM(E12:N12)</f>
        <v>1069</v>
      </c>
      <c r="AJ12" s="50">
        <f>SUM(O12:X12)</f>
        <v>0</v>
      </c>
      <c r="AK12" s="50">
        <f>SUM(Y12:AH12)</f>
        <v>1988</v>
      </c>
      <c r="AL12" s="50">
        <f t="shared" si="3"/>
        <v>3057</v>
      </c>
      <c r="AM12" s="50">
        <f>COUNT(E12:AH12)</f>
        <v>16</v>
      </c>
      <c r="AN12" s="51">
        <f>(AL12/AM12)</f>
        <v>191.0625</v>
      </c>
    </row>
    <row r="13" spans="1:40" ht="12.75">
      <c r="A13" s="49">
        <v>9</v>
      </c>
      <c r="B13" s="49">
        <v>19825</v>
      </c>
      <c r="C13" s="49" t="s">
        <v>45</v>
      </c>
      <c r="D13" s="49" t="s">
        <v>33</v>
      </c>
      <c r="E13" s="49">
        <v>170</v>
      </c>
      <c r="F13" s="49">
        <v>200</v>
      </c>
      <c r="G13" s="49">
        <v>165</v>
      </c>
      <c r="H13" s="49">
        <v>210</v>
      </c>
      <c r="I13" s="49">
        <v>226</v>
      </c>
      <c r="J13" s="49">
        <v>168</v>
      </c>
      <c r="K13" s="49">
        <v>163</v>
      </c>
      <c r="L13" s="49">
        <v>168</v>
      </c>
      <c r="M13" s="49">
        <v>194</v>
      </c>
      <c r="N13" s="49">
        <v>215</v>
      </c>
      <c r="O13" s="49"/>
      <c r="P13" s="49"/>
      <c r="Q13" s="49">
        <v>170</v>
      </c>
      <c r="R13" s="49">
        <v>196</v>
      </c>
      <c r="S13" s="49">
        <v>171</v>
      </c>
      <c r="T13" s="49">
        <v>179</v>
      </c>
      <c r="U13" s="49">
        <v>201</v>
      </c>
      <c r="V13" s="49">
        <v>167</v>
      </c>
      <c r="W13" s="49">
        <v>184</v>
      </c>
      <c r="X13" s="49">
        <v>213</v>
      </c>
      <c r="Y13" s="49"/>
      <c r="Z13" s="49"/>
      <c r="AA13" s="49"/>
      <c r="AB13" s="49"/>
      <c r="AC13" s="49"/>
      <c r="AD13" s="49">
        <v>206</v>
      </c>
      <c r="AE13" s="49">
        <v>183</v>
      </c>
      <c r="AF13" s="49">
        <v>247</v>
      </c>
      <c r="AG13" s="49">
        <v>186</v>
      </c>
      <c r="AH13" s="49">
        <v>194</v>
      </c>
      <c r="AI13" s="50">
        <f t="shared" si="0"/>
        <v>1879</v>
      </c>
      <c r="AJ13" s="50">
        <f t="shared" si="1"/>
        <v>1481</v>
      </c>
      <c r="AK13" s="50">
        <f t="shared" si="2"/>
        <v>1016</v>
      </c>
      <c r="AL13" s="50">
        <f t="shared" si="3"/>
        <v>4376</v>
      </c>
      <c r="AM13" s="50">
        <f t="shared" si="4"/>
        <v>23</v>
      </c>
      <c r="AN13" s="51">
        <f t="shared" si="5"/>
        <v>190.2608695652174</v>
      </c>
    </row>
    <row r="14" spans="1:40" ht="12.75">
      <c r="A14" s="49">
        <v>10</v>
      </c>
      <c r="B14" s="49">
        <v>2913</v>
      </c>
      <c r="C14" s="49" t="s">
        <v>56</v>
      </c>
      <c r="D14" s="49" t="s">
        <v>36</v>
      </c>
      <c r="E14" s="49">
        <v>169</v>
      </c>
      <c r="F14" s="49">
        <v>172</v>
      </c>
      <c r="G14" s="49">
        <v>177</v>
      </c>
      <c r="H14" s="49">
        <v>182</v>
      </c>
      <c r="I14" s="49">
        <v>187</v>
      </c>
      <c r="J14" s="49">
        <v>177</v>
      </c>
      <c r="K14" s="49">
        <v>247</v>
      </c>
      <c r="L14" s="49">
        <v>212</v>
      </c>
      <c r="M14" s="49">
        <v>159</v>
      </c>
      <c r="N14" s="49">
        <v>170</v>
      </c>
      <c r="O14" s="49">
        <v>174</v>
      </c>
      <c r="P14" s="49">
        <v>172</v>
      </c>
      <c r="Q14" s="49">
        <v>200</v>
      </c>
      <c r="R14" s="49">
        <v>189</v>
      </c>
      <c r="S14" s="49">
        <v>223</v>
      </c>
      <c r="T14" s="49">
        <v>207</v>
      </c>
      <c r="U14" s="49">
        <v>173</v>
      </c>
      <c r="V14" s="49">
        <v>225</v>
      </c>
      <c r="W14" s="49">
        <v>182</v>
      </c>
      <c r="X14" s="49">
        <v>148</v>
      </c>
      <c r="Y14" s="49">
        <v>159</v>
      </c>
      <c r="Z14" s="49">
        <v>266</v>
      </c>
      <c r="AA14" s="49">
        <v>236</v>
      </c>
      <c r="AB14" s="49">
        <v>179</v>
      </c>
      <c r="AC14" s="49">
        <v>158</v>
      </c>
      <c r="AD14" s="49">
        <v>171</v>
      </c>
      <c r="AE14" s="49">
        <v>202</v>
      </c>
      <c r="AF14" s="49">
        <v>229</v>
      </c>
      <c r="AG14" s="49">
        <v>179</v>
      </c>
      <c r="AH14" s="49">
        <v>181</v>
      </c>
      <c r="AI14" s="50">
        <f t="shared" si="0"/>
        <v>1852</v>
      </c>
      <c r="AJ14" s="50">
        <f t="shared" si="1"/>
        <v>1893</v>
      </c>
      <c r="AK14" s="50">
        <f t="shared" si="2"/>
        <v>1960</v>
      </c>
      <c r="AL14" s="50">
        <f t="shared" si="3"/>
        <v>5705</v>
      </c>
      <c r="AM14" s="50">
        <f t="shared" si="4"/>
        <v>30</v>
      </c>
      <c r="AN14" s="51">
        <f t="shared" si="5"/>
        <v>190.16666666666666</v>
      </c>
    </row>
    <row r="15" spans="1:40" ht="12.75">
      <c r="A15" s="49">
        <v>11</v>
      </c>
      <c r="B15" s="49">
        <v>15950</v>
      </c>
      <c r="C15" s="49" t="s">
        <v>68</v>
      </c>
      <c r="D15" s="49" t="s">
        <v>33</v>
      </c>
      <c r="E15" s="49">
        <v>192</v>
      </c>
      <c r="F15" s="49">
        <v>178</v>
      </c>
      <c r="G15" s="49">
        <v>161</v>
      </c>
      <c r="H15" s="49">
        <v>198</v>
      </c>
      <c r="I15" s="49">
        <v>206</v>
      </c>
      <c r="J15" s="49">
        <v>147</v>
      </c>
      <c r="K15" s="49">
        <v>180</v>
      </c>
      <c r="L15" s="49">
        <v>188</v>
      </c>
      <c r="M15" s="49">
        <v>194</v>
      </c>
      <c r="N15" s="49">
        <v>155</v>
      </c>
      <c r="O15" s="49">
        <v>171</v>
      </c>
      <c r="P15" s="49">
        <v>149</v>
      </c>
      <c r="Q15" s="49"/>
      <c r="R15" s="49"/>
      <c r="S15" s="49">
        <v>223</v>
      </c>
      <c r="T15" s="49">
        <v>229</v>
      </c>
      <c r="U15" s="49">
        <v>189</v>
      </c>
      <c r="V15" s="49">
        <v>149</v>
      </c>
      <c r="W15" s="49">
        <v>195</v>
      </c>
      <c r="X15" s="49">
        <v>206</v>
      </c>
      <c r="Y15" s="49">
        <v>176</v>
      </c>
      <c r="Z15" s="49">
        <v>208</v>
      </c>
      <c r="AA15" s="49">
        <v>173</v>
      </c>
      <c r="AB15" s="49">
        <v>193</v>
      </c>
      <c r="AC15" s="49">
        <v>203</v>
      </c>
      <c r="AD15" s="49">
        <v>248</v>
      </c>
      <c r="AE15" s="49">
        <v>226</v>
      </c>
      <c r="AF15" s="49">
        <v>192</v>
      </c>
      <c r="AG15" s="49">
        <v>147</v>
      </c>
      <c r="AH15" s="49">
        <v>238</v>
      </c>
      <c r="AI15" s="50">
        <f t="shared" si="0"/>
        <v>1799</v>
      </c>
      <c r="AJ15" s="50">
        <f t="shared" si="1"/>
        <v>1511</v>
      </c>
      <c r="AK15" s="50">
        <f t="shared" si="2"/>
        <v>2004</v>
      </c>
      <c r="AL15" s="50">
        <f t="shared" si="3"/>
        <v>5314</v>
      </c>
      <c r="AM15" s="50">
        <f t="shared" si="4"/>
        <v>28</v>
      </c>
      <c r="AN15" s="51">
        <f t="shared" si="5"/>
        <v>189.78571428571428</v>
      </c>
    </row>
    <row r="16" spans="1:40" ht="12.75">
      <c r="A16" s="49">
        <v>12</v>
      </c>
      <c r="B16" s="49">
        <v>29550</v>
      </c>
      <c r="C16" s="49" t="s">
        <v>70</v>
      </c>
      <c r="D16" s="49" t="s">
        <v>32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>
        <v>146</v>
      </c>
      <c r="P16" s="49">
        <v>167</v>
      </c>
      <c r="Q16" s="49"/>
      <c r="R16" s="49"/>
      <c r="S16" s="49">
        <v>178</v>
      </c>
      <c r="T16" s="49">
        <v>195</v>
      </c>
      <c r="U16" s="49">
        <v>161</v>
      </c>
      <c r="V16" s="49">
        <v>198</v>
      </c>
      <c r="W16" s="49">
        <v>201</v>
      </c>
      <c r="X16" s="49">
        <v>202</v>
      </c>
      <c r="Y16" s="49">
        <v>166</v>
      </c>
      <c r="Z16" s="49">
        <v>213</v>
      </c>
      <c r="AA16" s="49">
        <v>173</v>
      </c>
      <c r="AB16" s="49">
        <v>191</v>
      </c>
      <c r="AC16" s="49">
        <v>236</v>
      </c>
      <c r="AD16" s="49">
        <v>205</v>
      </c>
      <c r="AE16" s="49">
        <v>189</v>
      </c>
      <c r="AF16" s="49">
        <v>166</v>
      </c>
      <c r="AG16" s="49">
        <v>181</v>
      </c>
      <c r="AH16" s="49">
        <v>215</v>
      </c>
      <c r="AI16" s="50">
        <f t="shared" si="0"/>
        <v>0</v>
      </c>
      <c r="AJ16" s="50">
        <f t="shared" si="1"/>
        <v>1448</v>
      </c>
      <c r="AK16" s="50">
        <f t="shared" si="2"/>
        <v>1935</v>
      </c>
      <c r="AL16" s="50">
        <f t="shared" si="3"/>
        <v>3383</v>
      </c>
      <c r="AM16" s="50">
        <f t="shared" si="4"/>
        <v>18</v>
      </c>
      <c r="AN16" s="51">
        <f t="shared" si="5"/>
        <v>187.94444444444446</v>
      </c>
    </row>
    <row r="17" spans="1:40" ht="12.75">
      <c r="A17" s="49">
        <v>13</v>
      </c>
      <c r="B17" s="49">
        <v>21186</v>
      </c>
      <c r="C17" s="49" t="s">
        <v>43</v>
      </c>
      <c r="D17" s="49" t="s">
        <v>33</v>
      </c>
      <c r="E17" s="49">
        <v>160</v>
      </c>
      <c r="F17" s="49">
        <v>178</v>
      </c>
      <c r="G17" s="49">
        <v>226</v>
      </c>
      <c r="H17" s="49">
        <v>190</v>
      </c>
      <c r="I17" s="49">
        <v>178</v>
      </c>
      <c r="J17" s="49">
        <v>160</v>
      </c>
      <c r="K17" s="49">
        <v>206</v>
      </c>
      <c r="L17" s="49">
        <v>179</v>
      </c>
      <c r="M17" s="49">
        <v>160</v>
      </c>
      <c r="N17" s="49">
        <v>179</v>
      </c>
      <c r="O17" s="49">
        <v>174</v>
      </c>
      <c r="P17" s="49">
        <v>158</v>
      </c>
      <c r="Q17" s="49">
        <v>192</v>
      </c>
      <c r="R17" s="49">
        <v>138</v>
      </c>
      <c r="S17" s="49"/>
      <c r="T17" s="49"/>
      <c r="U17" s="49">
        <v>199</v>
      </c>
      <c r="V17" s="49">
        <v>178</v>
      </c>
      <c r="W17" s="49">
        <v>160</v>
      </c>
      <c r="X17" s="49">
        <v>189</v>
      </c>
      <c r="Y17" s="49">
        <v>154</v>
      </c>
      <c r="Z17" s="49">
        <v>193</v>
      </c>
      <c r="AA17" s="49">
        <v>209</v>
      </c>
      <c r="AB17" s="49">
        <v>226</v>
      </c>
      <c r="AC17" s="49">
        <v>169</v>
      </c>
      <c r="AD17" s="49">
        <v>226</v>
      </c>
      <c r="AE17" s="49">
        <v>200</v>
      </c>
      <c r="AF17" s="49">
        <v>213</v>
      </c>
      <c r="AG17" s="49">
        <v>202</v>
      </c>
      <c r="AH17" s="49">
        <v>233</v>
      </c>
      <c r="AI17" s="50">
        <f t="shared" si="0"/>
        <v>1816</v>
      </c>
      <c r="AJ17" s="50">
        <f t="shared" si="1"/>
        <v>1388</v>
      </c>
      <c r="AK17" s="50">
        <f t="shared" si="2"/>
        <v>2025</v>
      </c>
      <c r="AL17" s="50">
        <f t="shared" si="3"/>
        <v>5229</v>
      </c>
      <c r="AM17" s="50">
        <f t="shared" si="4"/>
        <v>28</v>
      </c>
      <c r="AN17" s="51">
        <f t="shared" si="5"/>
        <v>186.75</v>
      </c>
    </row>
    <row r="18" spans="1:40" ht="12.75">
      <c r="A18" s="49">
        <v>14</v>
      </c>
      <c r="B18" s="49">
        <v>18107</v>
      </c>
      <c r="C18" s="49" t="s">
        <v>39</v>
      </c>
      <c r="D18" s="49" t="s">
        <v>32</v>
      </c>
      <c r="E18" s="49">
        <v>190</v>
      </c>
      <c r="F18" s="49">
        <v>123</v>
      </c>
      <c r="G18" s="49">
        <v>214</v>
      </c>
      <c r="H18" s="49">
        <v>198</v>
      </c>
      <c r="I18" s="49"/>
      <c r="J18" s="49"/>
      <c r="K18" s="49">
        <v>183</v>
      </c>
      <c r="L18" s="49">
        <v>205</v>
      </c>
      <c r="M18" s="49">
        <v>197</v>
      </c>
      <c r="N18" s="49">
        <v>138</v>
      </c>
      <c r="O18" s="49">
        <v>181</v>
      </c>
      <c r="P18" s="49">
        <v>236</v>
      </c>
      <c r="Q18" s="49">
        <v>213</v>
      </c>
      <c r="R18" s="49">
        <v>207</v>
      </c>
      <c r="S18" s="49"/>
      <c r="T18" s="49"/>
      <c r="U18" s="49">
        <v>186</v>
      </c>
      <c r="V18" s="49">
        <v>178</v>
      </c>
      <c r="W18" s="49">
        <v>199</v>
      </c>
      <c r="X18" s="49">
        <v>134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>
        <f t="shared" si="0"/>
        <v>1448</v>
      </c>
      <c r="AJ18" s="50">
        <f t="shared" si="1"/>
        <v>1534</v>
      </c>
      <c r="AK18" s="50">
        <f t="shared" si="2"/>
        <v>0</v>
      </c>
      <c r="AL18" s="50">
        <f t="shared" si="3"/>
        <v>2982</v>
      </c>
      <c r="AM18" s="50">
        <f t="shared" si="4"/>
        <v>16</v>
      </c>
      <c r="AN18" s="51">
        <f t="shared" si="5"/>
        <v>186.375</v>
      </c>
    </row>
    <row r="19" spans="1:40" ht="12.75">
      <c r="A19" s="49">
        <v>15</v>
      </c>
      <c r="B19" s="49">
        <v>2866</v>
      </c>
      <c r="C19" s="49" t="s">
        <v>40</v>
      </c>
      <c r="D19" s="49" t="s">
        <v>32</v>
      </c>
      <c r="E19" s="49">
        <v>161</v>
      </c>
      <c r="F19" s="49">
        <v>152</v>
      </c>
      <c r="G19" s="49"/>
      <c r="H19" s="49"/>
      <c r="I19" s="49">
        <v>167</v>
      </c>
      <c r="J19" s="49">
        <v>230</v>
      </c>
      <c r="K19" s="49">
        <v>179</v>
      </c>
      <c r="L19" s="49">
        <v>190</v>
      </c>
      <c r="M19" s="49">
        <v>176</v>
      </c>
      <c r="N19" s="49">
        <v>166</v>
      </c>
      <c r="O19" s="49">
        <v>155</v>
      </c>
      <c r="P19" s="49">
        <v>183</v>
      </c>
      <c r="Q19" s="49">
        <v>233</v>
      </c>
      <c r="R19" s="49">
        <v>203</v>
      </c>
      <c r="S19" s="49">
        <v>231</v>
      </c>
      <c r="T19" s="49">
        <v>204</v>
      </c>
      <c r="U19" s="49">
        <v>182</v>
      </c>
      <c r="V19" s="49">
        <v>160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>
        <f t="shared" si="0"/>
        <v>1421</v>
      </c>
      <c r="AJ19" s="50">
        <f t="shared" si="1"/>
        <v>1551</v>
      </c>
      <c r="AK19" s="50">
        <f t="shared" si="2"/>
        <v>0</v>
      </c>
      <c r="AL19" s="50">
        <f t="shared" si="3"/>
        <v>2972</v>
      </c>
      <c r="AM19" s="50">
        <f t="shared" si="4"/>
        <v>16</v>
      </c>
      <c r="AN19" s="51">
        <f t="shared" si="5"/>
        <v>185.75</v>
      </c>
    </row>
    <row r="20" spans="1:40" ht="12.75">
      <c r="A20" s="49">
        <v>16</v>
      </c>
      <c r="B20" s="49">
        <v>21345</v>
      </c>
      <c r="C20" s="49" t="s">
        <v>53</v>
      </c>
      <c r="D20" s="49" t="s">
        <v>52</v>
      </c>
      <c r="E20" s="49">
        <v>161</v>
      </c>
      <c r="F20" s="49">
        <v>199</v>
      </c>
      <c r="G20" s="49">
        <v>178</v>
      </c>
      <c r="H20" s="49">
        <v>190</v>
      </c>
      <c r="I20" s="49">
        <v>191</v>
      </c>
      <c r="J20" s="49">
        <v>214</v>
      </c>
      <c r="K20" s="49">
        <v>178</v>
      </c>
      <c r="L20" s="49">
        <v>159</v>
      </c>
      <c r="M20" s="49">
        <v>187</v>
      </c>
      <c r="N20" s="49">
        <v>170</v>
      </c>
      <c r="O20" s="49">
        <v>220</v>
      </c>
      <c r="P20" s="49">
        <v>162</v>
      </c>
      <c r="Q20" s="49">
        <v>221</v>
      </c>
      <c r="R20" s="49">
        <v>163</v>
      </c>
      <c r="S20" s="49">
        <v>174</v>
      </c>
      <c r="T20" s="49">
        <v>201</v>
      </c>
      <c r="U20" s="49">
        <v>224</v>
      </c>
      <c r="V20" s="49">
        <v>179</v>
      </c>
      <c r="W20" s="49">
        <v>158</v>
      </c>
      <c r="X20" s="49">
        <v>153</v>
      </c>
      <c r="Y20" s="49">
        <v>179</v>
      </c>
      <c r="Z20" s="49">
        <v>191</v>
      </c>
      <c r="AA20" s="49">
        <v>196</v>
      </c>
      <c r="AB20" s="49">
        <v>185</v>
      </c>
      <c r="AC20" s="49">
        <v>173</v>
      </c>
      <c r="AD20" s="49">
        <v>213</v>
      </c>
      <c r="AE20" s="49">
        <v>158</v>
      </c>
      <c r="AF20" s="49">
        <v>190</v>
      </c>
      <c r="AG20" s="49">
        <v>205</v>
      </c>
      <c r="AH20" s="49">
        <v>197</v>
      </c>
      <c r="AI20" s="50">
        <f t="shared" si="0"/>
        <v>1827</v>
      </c>
      <c r="AJ20" s="50">
        <f t="shared" si="1"/>
        <v>1855</v>
      </c>
      <c r="AK20" s="50">
        <f t="shared" si="2"/>
        <v>1887</v>
      </c>
      <c r="AL20" s="50">
        <f>SUM(AI20:AK20)</f>
        <v>5569</v>
      </c>
      <c r="AM20" s="50">
        <f t="shared" si="4"/>
        <v>30</v>
      </c>
      <c r="AN20" s="51">
        <f t="shared" si="5"/>
        <v>185.63333333333333</v>
      </c>
    </row>
    <row r="21" spans="1:40" ht="12.75">
      <c r="A21" s="49">
        <v>17</v>
      </c>
      <c r="B21" s="49">
        <v>2913</v>
      </c>
      <c r="C21" s="49" t="s">
        <v>59</v>
      </c>
      <c r="D21" s="49" t="s">
        <v>36</v>
      </c>
      <c r="E21" s="49">
        <v>142</v>
      </c>
      <c r="F21" s="49">
        <v>163</v>
      </c>
      <c r="G21" s="49">
        <v>150</v>
      </c>
      <c r="H21" s="49">
        <v>166</v>
      </c>
      <c r="I21" s="49">
        <v>259</v>
      </c>
      <c r="J21" s="49">
        <v>138</v>
      </c>
      <c r="K21" s="49">
        <v>202</v>
      </c>
      <c r="L21" s="49">
        <v>182</v>
      </c>
      <c r="M21" s="49">
        <v>203</v>
      </c>
      <c r="N21" s="49">
        <v>192</v>
      </c>
      <c r="O21" s="49">
        <v>188</v>
      </c>
      <c r="P21" s="49">
        <v>199</v>
      </c>
      <c r="Q21" s="49">
        <v>175</v>
      </c>
      <c r="R21" s="49">
        <v>177</v>
      </c>
      <c r="S21" s="49">
        <v>201</v>
      </c>
      <c r="T21" s="49">
        <v>211</v>
      </c>
      <c r="U21" s="49">
        <v>150</v>
      </c>
      <c r="V21" s="49">
        <v>181</v>
      </c>
      <c r="W21" s="49">
        <v>231</v>
      </c>
      <c r="X21" s="49">
        <v>179</v>
      </c>
      <c r="Y21" s="49">
        <v>191</v>
      </c>
      <c r="Z21" s="49">
        <v>205</v>
      </c>
      <c r="AA21" s="49">
        <v>200</v>
      </c>
      <c r="AB21" s="49">
        <v>162</v>
      </c>
      <c r="AC21" s="49"/>
      <c r="AD21" s="49"/>
      <c r="AE21" s="49"/>
      <c r="AF21" s="49"/>
      <c r="AG21" s="49"/>
      <c r="AH21" s="49"/>
      <c r="AI21" s="50">
        <f t="shared" si="0"/>
        <v>1797</v>
      </c>
      <c r="AJ21" s="50">
        <f t="shared" si="1"/>
        <v>1892</v>
      </c>
      <c r="AK21" s="50">
        <f t="shared" si="2"/>
        <v>758</v>
      </c>
      <c r="AL21" s="50">
        <f t="shared" si="3"/>
        <v>4447</v>
      </c>
      <c r="AM21" s="50">
        <f t="shared" si="4"/>
        <v>24</v>
      </c>
      <c r="AN21" s="51">
        <f t="shared" si="5"/>
        <v>185.29166666666666</v>
      </c>
    </row>
    <row r="22" spans="1:40" ht="12.75">
      <c r="A22" s="49">
        <v>18</v>
      </c>
      <c r="B22" s="49">
        <v>21193</v>
      </c>
      <c r="C22" s="49" t="s">
        <v>64</v>
      </c>
      <c r="D22" s="49" t="s">
        <v>62</v>
      </c>
      <c r="E22" s="49">
        <v>194</v>
      </c>
      <c r="F22" s="49">
        <v>201</v>
      </c>
      <c r="G22" s="49">
        <v>163</v>
      </c>
      <c r="H22" s="49">
        <v>184</v>
      </c>
      <c r="I22" s="49"/>
      <c r="J22" s="49"/>
      <c r="K22" s="49">
        <v>182</v>
      </c>
      <c r="L22" s="49">
        <v>205</v>
      </c>
      <c r="M22" s="49">
        <v>196</v>
      </c>
      <c r="N22" s="49">
        <v>181</v>
      </c>
      <c r="O22" s="49">
        <v>189</v>
      </c>
      <c r="P22" s="49">
        <v>156</v>
      </c>
      <c r="Q22" s="49">
        <v>172</v>
      </c>
      <c r="R22" s="49">
        <v>163</v>
      </c>
      <c r="S22" s="49">
        <v>200</v>
      </c>
      <c r="T22" s="49">
        <v>181</v>
      </c>
      <c r="U22" s="49">
        <v>173</v>
      </c>
      <c r="V22" s="49">
        <v>189</v>
      </c>
      <c r="W22" s="49"/>
      <c r="X22" s="49"/>
      <c r="Y22" s="49">
        <v>189</v>
      </c>
      <c r="Z22" s="49">
        <v>227</v>
      </c>
      <c r="AA22" s="49">
        <v>182</v>
      </c>
      <c r="AB22" s="49">
        <v>123</v>
      </c>
      <c r="AC22" s="49">
        <v>178</v>
      </c>
      <c r="AD22" s="49">
        <v>150</v>
      </c>
      <c r="AE22" s="49">
        <v>238</v>
      </c>
      <c r="AF22" s="49">
        <v>179</v>
      </c>
      <c r="AG22" s="49">
        <v>233</v>
      </c>
      <c r="AH22" s="49">
        <v>186</v>
      </c>
      <c r="AI22" s="50">
        <f t="shared" si="0"/>
        <v>1506</v>
      </c>
      <c r="AJ22" s="50">
        <f t="shared" si="1"/>
        <v>1423</v>
      </c>
      <c r="AK22" s="50">
        <f t="shared" si="2"/>
        <v>1885</v>
      </c>
      <c r="AL22" s="50">
        <f t="shared" si="3"/>
        <v>4814</v>
      </c>
      <c r="AM22" s="50">
        <f t="shared" si="4"/>
        <v>26</v>
      </c>
      <c r="AN22" s="51">
        <f t="shared" si="5"/>
        <v>185.15384615384616</v>
      </c>
    </row>
    <row r="23" spans="1:40" ht="12.75">
      <c r="A23" s="49">
        <v>19</v>
      </c>
      <c r="B23" s="49">
        <v>18208</v>
      </c>
      <c r="C23" s="49" t="s">
        <v>67</v>
      </c>
      <c r="D23" s="49" t="s">
        <v>62</v>
      </c>
      <c r="E23" s="49">
        <v>200</v>
      </c>
      <c r="F23" s="49">
        <v>171</v>
      </c>
      <c r="G23" s="49"/>
      <c r="H23" s="49"/>
      <c r="I23" s="49">
        <v>147</v>
      </c>
      <c r="J23" s="49">
        <v>199</v>
      </c>
      <c r="K23" s="49">
        <v>206</v>
      </c>
      <c r="L23" s="49">
        <v>192</v>
      </c>
      <c r="M23" s="49"/>
      <c r="N23" s="49"/>
      <c r="O23" s="49">
        <v>149</v>
      </c>
      <c r="P23" s="49">
        <v>173</v>
      </c>
      <c r="Q23" s="49">
        <v>179</v>
      </c>
      <c r="R23" s="49">
        <v>153</v>
      </c>
      <c r="S23" s="49">
        <v>195</v>
      </c>
      <c r="T23" s="49">
        <v>174</v>
      </c>
      <c r="U23" s="49"/>
      <c r="V23" s="49"/>
      <c r="W23" s="49">
        <v>158</v>
      </c>
      <c r="X23" s="49">
        <v>200</v>
      </c>
      <c r="Y23" s="49">
        <v>173</v>
      </c>
      <c r="Z23" s="49">
        <v>224</v>
      </c>
      <c r="AA23" s="49">
        <v>223</v>
      </c>
      <c r="AB23" s="49">
        <v>199</v>
      </c>
      <c r="AC23" s="49">
        <v>156</v>
      </c>
      <c r="AD23" s="49">
        <v>192</v>
      </c>
      <c r="AE23" s="49">
        <v>182</v>
      </c>
      <c r="AF23" s="49">
        <v>183</v>
      </c>
      <c r="AG23" s="49">
        <v>184</v>
      </c>
      <c r="AH23" s="49">
        <v>213</v>
      </c>
      <c r="AI23" s="50">
        <f t="shared" si="0"/>
        <v>1115</v>
      </c>
      <c r="AJ23" s="50">
        <f t="shared" si="1"/>
        <v>1381</v>
      </c>
      <c r="AK23" s="50">
        <f t="shared" si="2"/>
        <v>1929</v>
      </c>
      <c r="AL23" s="50">
        <f t="shared" si="3"/>
        <v>4425</v>
      </c>
      <c r="AM23" s="50">
        <f t="shared" si="4"/>
        <v>24</v>
      </c>
      <c r="AN23" s="51">
        <f t="shared" si="5"/>
        <v>184.375</v>
      </c>
    </row>
    <row r="24" spans="1:40" ht="12.75">
      <c r="A24" s="49">
        <v>20</v>
      </c>
      <c r="B24" s="49">
        <v>2939</v>
      </c>
      <c r="C24" s="49" t="s">
        <v>51</v>
      </c>
      <c r="D24" s="49" t="s">
        <v>52</v>
      </c>
      <c r="E24" s="49">
        <v>152</v>
      </c>
      <c r="F24" s="49">
        <v>174</v>
      </c>
      <c r="G24" s="49">
        <v>212</v>
      </c>
      <c r="H24" s="49">
        <v>167</v>
      </c>
      <c r="I24" s="49">
        <v>214</v>
      </c>
      <c r="J24" s="49">
        <v>163</v>
      </c>
      <c r="K24" s="49">
        <v>179</v>
      </c>
      <c r="L24" s="49">
        <v>187</v>
      </c>
      <c r="M24" s="49">
        <v>206</v>
      </c>
      <c r="N24" s="49">
        <v>172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>
        <f t="shared" si="0"/>
        <v>1826</v>
      </c>
      <c r="AJ24" s="50">
        <f t="shared" si="1"/>
        <v>0</v>
      </c>
      <c r="AK24" s="50">
        <f t="shared" si="2"/>
        <v>0</v>
      </c>
      <c r="AL24" s="50">
        <f t="shared" si="3"/>
        <v>1826</v>
      </c>
      <c r="AM24" s="50">
        <f t="shared" si="4"/>
        <v>10</v>
      </c>
      <c r="AN24" s="51">
        <f t="shared" si="5"/>
        <v>182.6</v>
      </c>
    </row>
    <row r="25" spans="1:40" ht="12.75">
      <c r="A25" s="49">
        <v>21</v>
      </c>
      <c r="B25" s="49">
        <v>19967</v>
      </c>
      <c r="C25" s="49" t="s">
        <v>49</v>
      </c>
      <c r="D25" s="49" t="s">
        <v>34</v>
      </c>
      <c r="E25" s="49">
        <v>151</v>
      </c>
      <c r="F25" s="49">
        <v>162</v>
      </c>
      <c r="G25" s="49">
        <v>190</v>
      </c>
      <c r="H25" s="49">
        <v>152</v>
      </c>
      <c r="I25" s="49">
        <v>213</v>
      </c>
      <c r="J25" s="49">
        <v>150</v>
      </c>
      <c r="K25" s="49">
        <v>170</v>
      </c>
      <c r="L25" s="49">
        <v>169</v>
      </c>
      <c r="M25" s="49">
        <v>171</v>
      </c>
      <c r="N25" s="49">
        <v>194</v>
      </c>
      <c r="O25" s="49">
        <v>201</v>
      </c>
      <c r="P25" s="49">
        <v>174</v>
      </c>
      <c r="Q25" s="49">
        <v>258</v>
      </c>
      <c r="R25" s="49">
        <v>186</v>
      </c>
      <c r="S25" s="49">
        <v>155</v>
      </c>
      <c r="T25" s="49"/>
      <c r="U25" s="49">
        <v>184</v>
      </c>
      <c r="V25" s="49">
        <v>223</v>
      </c>
      <c r="W25" s="49">
        <v>193</v>
      </c>
      <c r="X25" s="49">
        <v>190</v>
      </c>
      <c r="Y25" s="49">
        <v>160</v>
      </c>
      <c r="Z25" s="49">
        <v>181</v>
      </c>
      <c r="AA25" s="49">
        <v>151</v>
      </c>
      <c r="AB25" s="49">
        <v>213</v>
      </c>
      <c r="AC25" s="49">
        <v>180</v>
      </c>
      <c r="AD25" s="49"/>
      <c r="AE25" s="49"/>
      <c r="AF25" s="49"/>
      <c r="AG25" s="49"/>
      <c r="AH25" s="49"/>
      <c r="AI25" s="50">
        <f t="shared" si="0"/>
        <v>1722</v>
      </c>
      <c r="AJ25" s="50">
        <f t="shared" si="1"/>
        <v>1764</v>
      </c>
      <c r="AK25" s="50">
        <f t="shared" si="2"/>
        <v>885</v>
      </c>
      <c r="AL25" s="50">
        <f t="shared" si="3"/>
        <v>4371</v>
      </c>
      <c r="AM25" s="50">
        <f t="shared" si="4"/>
        <v>24</v>
      </c>
      <c r="AN25" s="51">
        <f t="shared" si="5"/>
        <v>182.125</v>
      </c>
    </row>
    <row r="26" spans="1:40" ht="12.75">
      <c r="A26" s="49">
        <v>22</v>
      </c>
      <c r="B26" s="49">
        <v>19814</v>
      </c>
      <c r="C26" s="49" t="s">
        <v>65</v>
      </c>
      <c r="D26" s="49" t="s">
        <v>62</v>
      </c>
      <c r="E26" s="49">
        <v>213</v>
      </c>
      <c r="F26" s="49">
        <v>175</v>
      </c>
      <c r="G26" s="49"/>
      <c r="H26" s="49"/>
      <c r="I26" s="49">
        <v>163</v>
      </c>
      <c r="J26" s="49">
        <v>164</v>
      </c>
      <c r="K26" s="49">
        <v>181</v>
      </c>
      <c r="L26" s="49">
        <v>172</v>
      </c>
      <c r="M26" s="49"/>
      <c r="N26" s="49"/>
      <c r="O26" s="49"/>
      <c r="P26" s="49"/>
      <c r="Q26" s="49">
        <v>178</v>
      </c>
      <c r="R26" s="49">
        <v>173</v>
      </c>
      <c r="S26" s="49">
        <v>175</v>
      </c>
      <c r="T26" s="49">
        <v>179</v>
      </c>
      <c r="U26" s="49">
        <v>187</v>
      </c>
      <c r="V26" s="49">
        <v>193</v>
      </c>
      <c r="W26" s="49">
        <v>171</v>
      </c>
      <c r="X26" s="49">
        <v>147</v>
      </c>
      <c r="Y26" s="49">
        <v>193</v>
      </c>
      <c r="Z26" s="49">
        <v>193</v>
      </c>
      <c r="AA26" s="49">
        <v>210</v>
      </c>
      <c r="AB26" s="49">
        <v>186</v>
      </c>
      <c r="AC26" s="49">
        <v>155</v>
      </c>
      <c r="AD26" s="49">
        <v>182</v>
      </c>
      <c r="AE26" s="49">
        <v>191</v>
      </c>
      <c r="AF26" s="49">
        <v>189</v>
      </c>
      <c r="AG26" s="49">
        <v>168</v>
      </c>
      <c r="AH26" s="49">
        <v>208</v>
      </c>
      <c r="AI26" s="50">
        <f t="shared" si="0"/>
        <v>1068</v>
      </c>
      <c r="AJ26" s="50">
        <f t="shared" si="1"/>
        <v>1403</v>
      </c>
      <c r="AK26" s="50">
        <f t="shared" si="2"/>
        <v>1875</v>
      </c>
      <c r="AL26" s="50">
        <f t="shared" si="3"/>
        <v>4346</v>
      </c>
      <c r="AM26" s="50">
        <f t="shared" si="4"/>
        <v>24</v>
      </c>
      <c r="AN26" s="51">
        <f t="shared" si="5"/>
        <v>181.08333333333334</v>
      </c>
    </row>
    <row r="27" spans="1:40" ht="12.75">
      <c r="A27" s="49">
        <v>23</v>
      </c>
      <c r="B27" s="49">
        <v>31550</v>
      </c>
      <c r="C27" s="49" t="s">
        <v>42</v>
      </c>
      <c r="D27" s="49" t="s">
        <v>32</v>
      </c>
      <c r="E27" s="49">
        <v>152</v>
      </c>
      <c r="F27" s="49">
        <v>211</v>
      </c>
      <c r="G27" s="49">
        <v>154</v>
      </c>
      <c r="H27" s="49">
        <v>157</v>
      </c>
      <c r="I27" s="49">
        <v>172</v>
      </c>
      <c r="J27" s="49">
        <v>193</v>
      </c>
      <c r="K27" s="49">
        <v>202</v>
      </c>
      <c r="L27" s="49">
        <v>155</v>
      </c>
      <c r="M27" s="49"/>
      <c r="N27" s="49"/>
      <c r="O27" s="49"/>
      <c r="P27" s="49"/>
      <c r="Q27" s="49">
        <v>171</v>
      </c>
      <c r="R27" s="49">
        <v>201</v>
      </c>
      <c r="S27" s="49">
        <v>192</v>
      </c>
      <c r="T27" s="49">
        <v>183</v>
      </c>
      <c r="U27" s="49">
        <v>175</v>
      </c>
      <c r="V27" s="49">
        <v>196</v>
      </c>
      <c r="W27" s="49">
        <v>225</v>
      </c>
      <c r="X27" s="49">
        <v>180</v>
      </c>
      <c r="Y27" s="49">
        <v>171</v>
      </c>
      <c r="Z27" s="49">
        <v>164</v>
      </c>
      <c r="AA27" s="49">
        <v>163</v>
      </c>
      <c r="AB27" s="49">
        <v>200</v>
      </c>
      <c r="AC27" s="49">
        <v>189</v>
      </c>
      <c r="AD27" s="49">
        <v>156</v>
      </c>
      <c r="AE27" s="49">
        <v>201</v>
      </c>
      <c r="AF27" s="49">
        <v>174</v>
      </c>
      <c r="AG27" s="49">
        <v>196</v>
      </c>
      <c r="AH27" s="49">
        <v>169</v>
      </c>
      <c r="AI27" s="50">
        <f t="shared" si="0"/>
        <v>1396</v>
      </c>
      <c r="AJ27" s="50">
        <f t="shared" si="1"/>
        <v>1523</v>
      </c>
      <c r="AK27" s="50">
        <f t="shared" si="2"/>
        <v>1783</v>
      </c>
      <c r="AL27" s="50">
        <f t="shared" si="3"/>
        <v>4702</v>
      </c>
      <c r="AM27" s="50">
        <f t="shared" si="4"/>
        <v>26</v>
      </c>
      <c r="AN27" s="51">
        <f t="shared" si="5"/>
        <v>180.84615384615384</v>
      </c>
    </row>
    <row r="28" spans="1:40" ht="12.75">
      <c r="A28" s="49">
        <v>24</v>
      </c>
      <c r="B28" s="49">
        <v>2477</v>
      </c>
      <c r="C28" s="49" t="s">
        <v>61</v>
      </c>
      <c r="D28" s="49" t="s">
        <v>62</v>
      </c>
      <c r="E28" s="49">
        <v>193</v>
      </c>
      <c r="F28" s="49">
        <v>182</v>
      </c>
      <c r="G28" s="49">
        <v>187</v>
      </c>
      <c r="H28" s="49">
        <v>160</v>
      </c>
      <c r="I28" s="49"/>
      <c r="J28" s="49"/>
      <c r="K28" s="49">
        <v>183</v>
      </c>
      <c r="L28" s="49">
        <v>181</v>
      </c>
      <c r="M28" s="49">
        <v>180</v>
      </c>
      <c r="N28" s="49">
        <v>182</v>
      </c>
      <c r="O28" s="49">
        <v>172</v>
      </c>
      <c r="P28" s="49">
        <v>149</v>
      </c>
      <c r="Q28" s="49">
        <v>224</v>
      </c>
      <c r="R28" s="49">
        <v>174</v>
      </c>
      <c r="S28" s="49"/>
      <c r="T28" s="49"/>
      <c r="U28" s="49">
        <v>203</v>
      </c>
      <c r="V28" s="49">
        <v>180</v>
      </c>
      <c r="W28" s="49">
        <v>175</v>
      </c>
      <c r="X28" s="49">
        <v>163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 t="shared" si="0"/>
        <v>1448</v>
      </c>
      <c r="AJ28" s="50">
        <f t="shared" si="1"/>
        <v>1440</v>
      </c>
      <c r="AK28" s="50">
        <f t="shared" si="2"/>
        <v>0</v>
      </c>
      <c r="AL28" s="50">
        <f t="shared" si="3"/>
        <v>2888</v>
      </c>
      <c r="AM28" s="50">
        <f t="shared" si="4"/>
        <v>16</v>
      </c>
      <c r="AN28" s="51">
        <f t="shared" si="5"/>
        <v>180.5</v>
      </c>
    </row>
    <row r="29" spans="1:40" ht="12.75">
      <c r="A29" s="49">
        <v>25</v>
      </c>
      <c r="B29" s="49">
        <v>2892</v>
      </c>
      <c r="C29" s="49" t="s">
        <v>55</v>
      </c>
      <c r="D29" s="49" t="s">
        <v>52</v>
      </c>
      <c r="E29" s="49">
        <v>158</v>
      </c>
      <c r="F29" s="49">
        <v>198</v>
      </c>
      <c r="G29" s="49">
        <v>180</v>
      </c>
      <c r="H29" s="49">
        <v>205</v>
      </c>
      <c r="I29" s="49">
        <v>172</v>
      </c>
      <c r="J29" s="49">
        <v>163</v>
      </c>
      <c r="K29" s="49">
        <v>154</v>
      </c>
      <c r="L29" s="49">
        <v>213</v>
      </c>
      <c r="M29" s="49">
        <v>203</v>
      </c>
      <c r="N29" s="49">
        <v>157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>
        <f t="shared" si="0"/>
        <v>1803</v>
      </c>
      <c r="AJ29" s="50">
        <f t="shared" si="1"/>
        <v>0</v>
      </c>
      <c r="AK29" s="50">
        <f t="shared" si="2"/>
        <v>0</v>
      </c>
      <c r="AL29" s="50">
        <f t="shared" si="3"/>
        <v>1803</v>
      </c>
      <c r="AM29" s="50">
        <f t="shared" si="4"/>
        <v>10</v>
      </c>
      <c r="AN29" s="51">
        <f t="shared" si="5"/>
        <v>180.3</v>
      </c>
    </row>
    <row r="30" spans="1:40" ht="12.75">
      <c r="A30" s="49">
        <v>26</v>
      </c>
      <c r="B30" s="49">
        <v>4056</v>
      </c>
      <c r="C30" s="49" t="s">
        <v>57</v>
      </c>
      <c r="D30" s="49" t="s">
        <v>36</v>
      </c>
      <c r="E30" s="49">
        <v>185</v>
      </c>
      <c r="F30" s="49">
        <v>180</v>
      </c>
      <c r="G30" s="49">
        <v>193</v>
      </c>
      <c r="H30" s="49">
        <v>177</v>
      </c>
      <c r="I30" s="49">
        <v>194</v>
      </c>
      <c r="J30" s="49">
        <v>186</v>
      </c>
      <c r="K30" s="49">
        <v>189</v>
      </c>
      <c r="L30" s="49">
        <v>169</v>
      </c>
      <c r="M30" s="49">
        <v>176</v>
      </c>
      <c r="N30" s="49">
        <v>199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>
        <v>162</v>
      </c>
      <c r="Z30" s="49">
        <v>169</v>
      </c>
      <c r="AA30" s="49">
        <v>156</v>
      </c>
      <c r="AB30" s="49">
        <v>148</v>
      </c>
      <c r="AC30" s="49">
        <v>181</v>
      </c>
      <c r="AD30" s="49">
        <v>188</v>
      </c>
      <c r="AE30" s="49">
        <v>183</v>
      </c>
      <c r="AF30" s="49">
        <v>191</v>
      </c>
      <c r="AG30" s="49">
        <v>204</v>
      </c>
      <c r="AH30" s="49">
        <v>168</v>
      </c>
      <c r="AI30" s="50">
        <f t="shared" si="0"/>
        <v>1848</v>
      </c>
      <c r="AJ30" s="50">
        <f t="shared" si="1"/>
        <v>0</v>
      </c>
      <c r="AK30" s="50">
        <f t="shared" si="2"/>
        <v>1750</v>
      </c>
      <c r="AL30" s="50">
        <f t="shared" si="3"/>
        <v>3598</v>
      </c>
      <c r="AM30" s="50">
        <f t="shared" si="4"/>
        <v>20</v>
      </c>
      <c r="AN30" s="51">
        <f t="shared" si="5"/>
        <v>179.9</v>
      </c>
    </row>
    <row r="31" spans="1:40" ht="12.75">
      <c r="A31" s="49">
        <v>27</v>
      </c>
      <c r="B31" s="49">
        <v>8247</v>
      </c>
      <c r="C31" s="49" t="s">
        <v>44</v>
      </c>
      <c r="D31" s="49" t="s">
        <v>33</v>
      </c>
      <c r="E31" s="49">
        <v>162</v>
      </c>
      <c r="F31" s="49">
        <v>176</v>
      </c>
      <c r="G31" s="49">
        <v>174</v>
      </c>
      <c r="H31" s="49">
        <v>164</v>
      </c>
      <c r="I31" s="49">
        <v>149</v>
      </c>
      <c r="J31" s="49">
        <v>199</v>
      </c>
      <c r="K31" s="49">
        <v>143</v>
      </c>
      <c r="L31" s="49">
        <v>147</v>
      </c>
      <c r="M31" s="49">
        <v>233</v>
      </c>
      <c r="N31" s="49">
        <v>138</v>
      </c>
      <c r="O31" s="49">
        <v>200</v>
      </c>
      <c r="P31" s="49">
        <v>198</v>
      </c>
      <c r="Q31" s="49">
        <v>163</v>
      </c>
      <c r="R31" s="49">
        <v>180</v>
      </c>
      <c r="S31" s="49">
        <v>161</v>
      </c>
      <c r="T31" s="49">
        <v>170</v>
      </c>
      <c r="U31" s="49"/>
      <c r="V31" s="49"/>
      <c r="W31" s="49"/>
      <c r="X31" s="49"/>
      <c r="Y31" s="49">
        <v>152</v>
      </c>
      <c r="Z31" s="49">
        <v>204</v>
      </c>
      <c r="AA31" s="49">
        <v>176</v>
      </c>
      <c r="AB31" s="49">
        <v>203</v>
      </c>
      <c r="AC31" s="49">
        <v>224</v>
      </c>
      <c r="AD31" s="49">
        <v>175</v>
      </c>
      <c r="AE31" s="49">
        <v>176</v>
      </c>
      <c r="AF31" s="49">
        <v>193</v>
      </c>
      <c r="AG31" s="49">
        <v>201</v>
      </c>
      <c r="AH31" s="49">
        <v>212</v>
      </c>
      <c r="AI31" s="50">
        <f t="shared" si="0"/>
        <v>1685</v>
      </c>
      <c r="AJ31" s="50">
        <f t="shared" si="1"/>
        <v>1072</v>
      </c>
      <c r="AK31" s="50">
        <f t="shared" si="2"/>
        <v>1916</v>
      </c>
      <c r="AL31" s="50">
        <f t="shared" si="3"/>
        <v>4673</v>
      </c>
      <c r="AM31" s="50">
        <f t="shared" si="4"/>
        <v>26</v>
      </c>
      <c r="AN31" s="51">
        <f t="shared" si="5"/>
        <v>179.73076923076923</v>
      </c>
    </row>
    <row r="32" spans="1:40" ht="12.75">
      <c r="A32" s="49">
        <v>28</v>
      </c>
      <c r="B32" s="49">
        <v>24710</v>
      </c>
      <c r="C32" s="49" t="s">
        <v>48</v>
      </c>
      <c r="D32" s="49" t="s">
        <v>34</v>
      </c>
      <c r="E32" s="49"/>
      <c r="F32" s="49"/>
      <c r="G32" s="49"/>
      <c r="H32" s="49"/>
      <c r="I32" s="49"/>
      <c r="J32" s="49"/>
      <c r="K32" s="49">
        <v>168</v>
      </c>
      <c r="L32" s="49">
        <v>104</v>
      </c>
      <c r="M32" s="49">
        <v>124</v>
      </c>
      <c r="N32" s="49">
        <v>137</v>
      </c>
      <c r="O32" s="49">
        <v>183</v>
      </c>
      <c r="P32" s="49">
        <v>137</v>
      </c>
      <c r="Q32" s="49"/>
      <c r="R32" s="49">
        <v>196</v>
      </c>
      <c r="S32" s="49">
        <v>157</v>
      </c>
      <c r="T32" s="49">
        <v>161</v>
      </c>
      <c r="U32" s="49"/>
      <c r="V32" s="49">
        <v>191</v>
      </c>
      <c r="W32" s="49">
        <v>191</v>
      </c>
      <c r="X32" s="49">
        <v>168</v>
      </c>
      <c r="Y32" s="49">
        <v>205</v>
      </c>
      <c r="Z32" s="49">
        <v>192</v>
      </c>
      <c r="AA32" s="49">
        <v>234</v>
      </c>
      <c r="AB32" s="49">
        <v>174</v>
      </c>
      <c r="AC32" s="49">
        <v>205</v>
      </c>
      <c r="AD32" s="49">
        <v>171</v>
      </c>
      <c r="AE32" s="49">
        <v>192</v>
      </c>
      <c r="AF32" s="49">
        <v>173</v>
      </c>
      <c r="AG32" s="49">
        <v>268</v>
      </c>
      <c r="AH32" s="49">
        <v>203</v>
      </c>
      <c r="AI32" s="50">
        <f t="shared" si="0"/>
        <v>533</v>
      </c>
      <c r="AJ32" s="50">
        <f t="shared" si="1"/>
        <v>1384</v>
      </c>
      <c r="AK32" s="50">
        <f t="shared" si="2"/>
        <v>2017</v>
      </c>
      <c r="AL32" s="50">
        <f t="shared" si="3"/>
        <v>3934</v>
      </c>
      <c r="AM32" s="50">
        <f t="shared" si="4"/>
        <v>22</v>
      </c>
      <c r="AN32" s="51">
        <f t="shared" si="5"/>
        <v>178.8181818181818</v>
      </c>
    </row>
    <row r="33" spans="1:40" ht="12.75">
      <c r="A33" s="49">
        <v>29</v>
      </c>
      <c r="B33" s="49">
        <v>15173</v>
      </c>
      <c r="C33" s="49" t="s">
        <v>66</v>
      </c>
      <c r="D33" s="49" t="s">
        <v>62</v>
      </c>
      <c r="E33" s="49"/>
      <c r="F33" s="49"/>
      <c r="G33" s="49">
        <v>223</v>
      </c>
      <c r="H33" s="49">
        <v>221</v>
      </c>
      <c r="I33" s="49">
        <v>159</v>
      </c>
      <c r="J33" s="49">
        <v>135</v>
      </c>
      <c r="K33" s="49"/>
      <c r="L33" s="49"/>
      <c r="M33" s="49">
        <v>173</v>
      </c>
      <c r="N33" s="49">
        <v>168</v>
      </c>
      <c r="O33" s="49">
        <v>139</v>
      </c>
      <c r="P33" s="49">
        <v>165</v>
      </c>
      <c r="Q33" s="49"/>
      <c r="R33" s="49"/>
      <c r="S33" s="49">
        <v>185</v>
      </c>
      <c r="T33" s="49">
        <v>171</v>
      </c>
      <c r="U33" s="49">
        <v>230</v>
      </c>
      <c r="V33" s="49">
        <v>185</v>
      </c>
      <c r="W33" s="49">
        <v>191</v>
      </c>
      <c r="X33" s="49">
        <v>148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>
        <f t="shared" si="0"/>
        <v>1079</v>
      </c>
      <c r="AJ33" s="50">
        <f t="shared" si="1"/>
        <v>1414</v>
      </c>
      <c r="AK33" s="50">
        <f t="shared" si="2"/>
        <v>0</v>
      </c>
      <c r="AL33" s="50">
        <f t="shared" si="3"/>
        <v>2493</v>
      </c>
      <c r="AM33" s="50">
        <f t="shared" si="4"/>
        <v>14</v>
      </c>
      <c r="AN33" s="51">
        <f t="shared" si="5"/>
        <v>178.07142857142858</v>
      </c>
    </row>
    <row r="34" spans="1:40" ht="12.75">
      <c r="A34" s="49">
        <v>30</v>
      </c>
      <c r="B34" s="49">
        <v>18102</v>
      </c>
      <c r="C34" s="49" t="s">
        <v>73</v>
      </c>
      <c r="D34" s="49" t="s">
        <v>34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>
        <v>195</v>
      </c>
      <c r="R34" s="49">
        <v>177</v>
      </c>
      <c r="S34" s="49">
        <v>160</v>
      </c>
      <c r="T34" s="49">
        <v>178</v>
      </c>
      <c r="U34" s="49">
        <v>130</v>
      </c>
      <c r="V34" s="49"/>
      <c r="W34" s="49">
        <v>221</v>
      </c>
      <c r="X34" s="49">
        <v>205</v>
      </c>
      <c r="Y34" s="49">
        <v>179</v>
      </c>
      <c r="Z34" s="49">
        <v>169</v>
      </c>
      <c r="AA34" s="49">
        <v>168</v>
      </c>
      <c r="AB34" s="49">
        <v>124</v>
      </c>
      <c r="AC34" s="49"/>
      <c r="AD34" s="49">
        <v>193</v>
      </c>
      <c r="AE34" s="49">
        <v>189</v>
      </c>
      <c r="AF34" s="49">
        <v>236</v>
      </c>
      <c r="AG34" s="49">
        <v>157</v>
      </c>
      <c r="AH34" s="49">
        <v>148</v>
      </c>
      <c r="AI34" s="50">
        <f t="shared" si="0"/>
        <v>0</v>
      </c>
      <c r="AJ34" s="50">
        <f t="shared" si="1"/>
        <v>1266</v>
      </c>
      <c r="AK34" s="50">
        <f t="shared" si="2"/>
        <v>1563</v>
      </c>
      <c r="AL34" s="50">
        <f t="shared" si="3"/>
        <v>2829</v>
      </c>
      <c r="AM34" s="50">
        <f t="shared" si="4"/>
        <v>16</v>
      </c>
      <c r="AN34" s="51">
        <f t="shared" si="5"/>
        <v>176.8125</v>
      </c>
    </row>
    <row r="35" spans="1:40" ht="12.75">
      <c r="A35" s="49">
        <v>31</v>
      </c>
      <c r="B35" s="49">
        <v>14892</v>
      </c>
      <c r="C35" s="49" t="s">
        <v>47</v>
      </c>
      <c r="D35" s="49" t="s">
        <v>34</v>
      </c>
      <c r="E35" s="49">
        <v>198</v>
      </c>
      <c r="F35" s="49">
        <v>176</v>
      </c>
      <c r="G35" s="49">
        <v>138</v>
      </c>
      <c r="H35" s="49">
        <v>160</v>
      </c>
      <c r="I35" s="49">
        <v>149</v>
      </c>
      <c r="J35" s="49">
        <v>151</v>
      </c>
      <c r="K35" s="49"/>
      <c r="L35" s="49">
        <v>127</v>
      </c>
      <c r="M35" s="49">
        <v>195</v>
      </c>
      <c r="N35" s="49">
        <v>142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>
        <v>218</v>
      </c>
      <c r="Z35" s="49">
        <v>194</v>
      </c>
      <c r="AA35" s="49">
        <v>190</v>
      </c>
      <c r="AB35" s="49">
        <v>144</v>
      </c>
      <c r="AC35" s="49">
        <v>180</v>
      </c>
      <c r="AD35" s="49">
        <v>207</v>
      </c>
      <c r="AE35" s="49">
        <v>183</v>
      </c>
      <c r="AF35" s="49">
        <v>180</v>
      </c>
      <c r="AG35" s="49">
        <v>235</v>
      </c>
      <c r="AH35" s="49">
        <v>192</v>
      </c>
      <c r="AI35" s="50">
        <f t="shared" si="0"/>
        <v>1436</v>
      </c>
      <c r="AJ35" s="50">
        <f t="shared" si="1"/>
        <v>0</v>
      </c>
      <c r="AK35" s="50">
        <f t="shared" si="2"/>
        <v>1923</v>
      </c>
      <c r="AL35" s="50">
        <f t="shared" si="3"/>
        <v>3359</v>
      </c>
      <c r="AM35" s="50">
        <f t="shared" si="4"/>
        <v>19</v>
      </c>
      <c r="AN35" s="51">
        <f t="shared" si="5"/>
        <v>176.78947368421052</v>
      </c>
    </row>
    <row r="36" spans="1:40" ht="12.75">
      <c r="A36" s="49">
        <v>32</v>
      </c>
      <c r="B36" s="49">
        <v>2932</v>
      </c>
      <c r="C36" s="49" t="s">
        <v>75</v>
      </c>
      <c r="D36" s="49" t="s">
        <v>52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>
        <v>146</v>
      </c>
      <c r="P36" s="49">
        <v>129</v>
      </c>
      <c r="Q36" s="49">
        <v>165</v>
      </c>
      <c r="R36" s="49">
        <v>181</v>
      </c>
      <c r="S36" s="49">
        <v>203</v>
      </c>
      <c r="T36" s="49">
        <v>183</v>
      </c>
      <c r="U36" s="49">
        <v>214</v>
      </c>
      <c r="V36" s="49">
        <v>163</v>
      </c>
      <c r="W36" s="49">
        <v>188</v>
      </c>
      <c r="X36" s="49">
        <v>188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>
        <f t="shared" si="0"/>
        <v>0</v>
      </c>
      <c r="AJ36" s="50">
        <f t="shared" si="1"/>
        <v>1760</v>
      </c>
      <c r="AK36" s="50">
        <f t="shared" si="2"/>
        <v>0</v>
      </c>
      <c r="AL36" s="50">
        <f t="shared" si="3"/>
        <v>1760</v>
      </c>
      <c r="AM36" s="50">
        <f t="shared" si="4"/>
        <v>10</v>
      </c>
      <c r="AN36" s="51">
        <f t="shared" si="5"/>
        <v>176</v>
      </c>
    </row>
    <row r="37" spans="1:40" ht="12.75">
      <c r="A37" s="49">
        <v>33</v>
      </c>
      <c r="B37" s="49">
        <v>18106</v>
      </c>
      <c r="C37" s="49" t="s">
        <v>80</v>
      </c>
      <c r="D37" s="49" t="s">
        <v>33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>
        <v>198</v>
      </c>
      <c r="Z37" s="49">
        <v>171</v>
      </c>
      <c r="AA37" s="49">
        <v>182</v>
      </c>
      <c r="AB37" s="49">
        <v>157</v>
      </c>
      <c r="AC37" s="49">
        <v>171</v>
      </c>
      <c r="AD37" s="49"/>
      <c r="AE37" s="49"/>
      <c r="AF37" s="49"/>
      <c r="AG37" s="49"/>
      <c r="AH37" s="49"/>
      <c r="AI37" s="50">
        <f t="shared" si="0"/>
        <v>0</v>
      </c>
      <c r="AJ37" s="50">
        <f t="shared" si="1"/>
        <v>0</v>
      </c>
      <c r="AK37" s="50">
        <f t="shared" si="2"/>
        <v>879</v>
      </c>
      <c r="AL37" s="50">
        <f t="shared" si="3"/>
        <v>879</v>
      </c>
      <c r="AM37" s="50">
        <f t="shared" si="4"/>
        <v>5</v>
      </c>
      <c r="AN37" s="51">
        <f t="shared" si="5"/>
        <v>175.8</v>
      </c>
    </row>
    <row r="38" spans="1:40" ht="12.75">
      <c r="A38" s="49">
        <v>34</v>
      </c>
      <c r="B38" s="49">
        <v>18205</v>
      </c>
      <c r="C38" s="49" t="s">
        <v>77</v>
      </c>
      <c r="D38" s="49" t="s">
        <v>36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>
        <v>159</v>
      </c>
      <c r="P38" s="49">
        <v>178</v>
      </c>
      <c r="Q38" s="49">
        <v>201</v>
      </c>
      <c r="R38" s="49">
        <v>135</v>
      </c>
      <c r="S38" s="49">
        <v>204</v>
      </c>
      <c r="T38" s="49">
        <v>175</v>
      </c>
      <c r="U38" s="49">
        <v>175</v>
      </c>
      <c r="V38" s="49">
        <v>177</v>
      </c>
      <c r="W38" s="49">
        <v>155</v>
      </c>
      <c r="X38" s="49">
        <v>184</v>
      </c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0"/>
        <v>0</v>
      </c>
      <c r="AJ38" s="50">
        <f t="shared" si="1"/>
        <v>1743</v>
      </c>
      <c r="AK38" s="50">
        <f t="shared" si="2"/>
        <v>0</v>
      </c>
      <c r="AL38" s="50">
        <f t="shared" si="3"/>
        <v>1743</v>
      </c>
      <c r="AM38" s="50">
        <f t="shared" si="4"/>
        <v>10</v>
      </c>
      <c r="AN38" s="51">
        <f t="shared" si="5"/>
        <v>174.3</v>
      </c>
    </row>
    <row r="39" spans="1:40" ht="12.75">
      <c r="A39" s="49">
        <v>35</v>
      </c>
      <c r="B39" s="49">
        <v>15902</v>
      </c>
      <c r="C39" s="49" t="s">
        <v>60</v>
      </c>
      <c r="D39" s="49" t="s">
        <v>36</v>
      </c>
      <c r="E39" s="49"/>
      <c r="F39" s="49"/>
      <c r="G39" s="49"/>
      <c r="H39" s="49">
        <v>107</v>
      </c>
      <c r="I39" s="49">
        <v>120</v>
      </c>
      <c r="J39" s="49">
        <v>180</v>
      </c>
      <c r="K39" s="49"/>
      <c r="L39" s="49"/>
      <c r="M39" s="49"/>
      <c r="N39" s="49"/>
      <c r="O39" s="49">
        <v>183</v>
      </c>
      <c r="P39" s="49">
        <v>136</v>
      </c>
      <c r="Q39" s="49">
        <v>177</v>
      </c>
      <c r="R39" s="49">
        <v>120</v>
      </c>
      <c r="S39" s="49">
        <v>158</v>
      </c>
      <c r="T39" s="49">
        <v>192</v>
      </c>
      <c r="U39" s="49">
        <v>149</v>
      </c>
      <c r="V39" s="49">
        <v>198</v>
      </c>
      <c r="W39" s="49">
        <v>187</v>
      </c>
      <c r="X39" s="49">
        <v>129</v>
      </c>
      <c r="Y39" s="49"/>
      <c r="Z39" s="49"/>
      <c r="AA39" s="49"/>
      <c r="AB39" s="49"/>
      <c r="AC39" s="49">
        <v>224</v>
      </c>
      <c r="AD39" s="49">
        <v>155</v>
      </c>
      <c r="AE39" s="49">
        <v>193</v>
      </c>
      <c r="AF39" s="49">
        <v>213</v>
      </c>
      <c r="AG39" s="49">
        <v>267</v>
      </c>
      <c r="AH39" s="49">
        <v>216</v>
      </c>
      <c r="AI39" s="50">
        <f t="shared" si="0"/>
        <v>407</v>
      </c>
      <c r="AJ39" s="50">
        <f t="shared" si="1"/>
        <v>1629</v>
      </c>
      <c r="AK39" s="50">
        <f t="shared" si="2"/>
        <v>1268</v>
      </c>
      <c r="AL39" s="50">
        <f t="shared" si="3"/>
        <v>3304</v>
      </c>
      <c r="AM39" s="50">
        <f t="shared" si="4"/>
        <v>19</v>
      </c>
      <c r="AN39" s="51">
        <f t="shared" si="5"/>
        <v>173.89473684210526</v>
      </c>
    </row>
    <row r="40" spans="1:40" ht="12.75">
      <c r="A40" s="49">
        <v>36</v>
      </c>
      <c r="B40" s="49">
        <v>2918</v>
      </c>
      <c r="C40" s="49" t="s">
        <v>46</v>
      </c>
      <c r="D40" s="49" t="s">
        <v>34</v>
      </c>
      <c r="E40" s="49">
        <v>157</v>
      </c>
      <c r="F40" s="49">
        <v>166</v>
      </c>
      <c r="G40" s="49">
        <v>201</v>
      </c>
      <c r="H40" s="49">
        <v>181</v>
      </c>
      <c r="I40" s="49">
        <v>146</v>
      </c>
      <c r="J40" s="49">
        <v>191</v>
      </c>
      <c r="K40" s="49">
        <v>168</v>
      </c>
      <c r="L40" s="49">
        <v>216</v>
      </c>
      <c r="M40" s="49">
        <v>157</v>
      </c>
      <c r="N40" s="49">
        <v>189</v>
      </c>
      <c r="O40" s="49">
        <v>169</v>
      </c>
      <c r="P40" s="49">
        <v>169</v>
      </c>
      <c r="Q40" s="49">
        <v>134</v>
      </c>
      <c r="R40" s="49"/>
      <c r="S40" s="49">
        <v>170</v>
      </c>
      <c r="T40" s="49">
        <v>166</v>
      </c>
      <c r="U40" s="49">
        <v>157</v>
      </c>
      <c r="V40" s="49">
        <v>197</v>
      </c>
      <c r="W40" s="49">
        <v>176</v>
      </c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0"/>
        <v>1772</v>
      </c>
      <c r="AJ40" s="50">
        <f t="shared" si="1"/>
        <v>1338</v>
      </c>
      <c r="AK40" s="50">
        <f t="shared" si="2"/>
        <v>0</v>
      </c>
      <c r="AL40" s="50">
        <f t="shared" si="3"/>
        <v>3110</v>
      </c>
      <c r="AM40" s="50">
        <f t="shared" si="4"/>
        <v>18</v>
      </c>
      <c r="AN40" s="51">
        <f t="shared" si="5"/>
        <v>172.77777777777777</v>
      </c>
    </row>
    <row r="41" spans="1:40" ht="12.75">
      <c r="A41" s="49">
        <v>37</v>
      </c>
      <c r="B41" s="49">
        <v>4574</v>
      </c>
      <c r="C41" s="49" t="s">
        <v>58</v>
      </c>
      <c r="D41" s="49" t="s">
        <v>36</v>
      </c>
      <c r="E41" s="49">
        <v>159</v>
      </c>
      <c r="F41" s="49">
        <v>148</v>
      </c>
      <c r="G41" s="49">
        <v>158</v>
      </c>
      <c r="H41" s="49"/>
      <c r="I41" s="49"/>
      <c r="J41" s="49"/>
      <c r="K41" s="49">
        <v>168</v>
      </c>
      <c r="L41" s="49">
        <v>170</v>
      </c>
      <c r="M41" s="49">
        <v>150</v>
      </c>
      <c r="N41" s="49">
        <v>247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0"/>
        <v>1200</v>
      </c>
      <c r="AJ41" s="50">
        <f t="shared" si="1"/>
        <v>0</v>
      </c>
      <c r="AK41" s="50">
        <f t="shared" si="2"/>
        <v>0</v>
      </c>
      <c r="AL41" s="50">
        <f t="shared" si="3"/>
        <v>1200</v>
      </c>
      <c r="AM41" s="50">
        <f t="shared" si="4"/>
        <v>7</v>
      </c>
      <c r="AN41" s="51">
        <f t="shared" si="5"/>
        <v>171.42857142857142</v>
      </c>
    </row>
    <row r="42" spans="1:40" ht="12.75">
      <c r="A42" s="49">
        <v>38</v>
      </c>
      <c r="B42" s="49">
        <v>18096</v>
      </c>
      <c r="C42" s="52" t="s">
        <v>72</v>
      </c>
      <c r="D42" s="52" t="s">
        <v>33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v>171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0">
        <f t="shared" si="0"/>
        <v>0</v>
      </c>
      <c r="AJ42" s="50">
        <f t="shared" si="1"/>
        <v>171</v>
      </c>
      <c r="AK42" s="50">
        <f t="shared" si="2"/>
        <v>0</v>
      </c>
      <c r="AL42" s="50">
        <f t="shared" si="3"/>
        <v>171</v>
      </c>
      <c r="AM42" s="50">
        <f t="shared" si="4"/>
        <v>1</v>
      </c>
      <c r="AN42" s="51">
        <f t="shared" si="5"/>
        <v>171</v>
      </c>
    </row>
    <row r="43" spans="1:40" ht="12.75">
      <c r="A43" s="49">
        <v>39</v>
      </c>
      <c r="B43" s="49">
        <v>24711</v>
      </c>
      <c r="C43" s="49" t="s">
        <v>74</v>
      </c>
      <c r="D43" s="49" t="s">
        <v>34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>
        <v>172</v>
      </c>
      <c r="P43" s="49">
        <v>184</v>
      </c>
      <c r="Q43" s="49">
        <v>144</v>
      </c>
      <c r="R43" s="49">
        <v>135</v>
      </c>
      <c r="S43" s="49"/>
      <c r="T43" s="49">
        <v>161</v>
      </c>
      <c r="U43" s="49">
        <v>164</v>
      </c>
      <c r="V43" s="49">
        <v>144</v>
      </c>
      <c r="W43" s="49"/>
      <c r="X43" s="49">
        <v>157</v>
      </c>
      <c r="Y43" s="49"/>
      <c r="Z43" s="49"/>
      <c r="AA43" s="49"/>
      <c r="AB43" s="49"/>
      <c r="AC43" s="49">
        <v>155</v>
      </c>
      <c r="AD43" s="49">
        <v>223</v>
      </c>
      <c r="AE43" s="49">
        <v>217</v>
      </c>
      <c r="AF43" s="49">
        <v>160</v>
      </c>
      <c r="AG43" s="49">
        <v>183</v>
      </c>
      <c r="AH43" s="49">
        <v>187</v>
      </c>
      <c r="AI43" s="50">
        <f>SUM(E43:N43)</f>
        <v>0</v>
      </c>
      <c r="AJ43" s="50">
        <f>SUM(O43:X43)</f>
        <v>1261</v>
      </c>
      <c r="AK43" s="50">
        <f>SUM(Y43:AH43)</f>
        <v>1125</v>
      </c>
      <c r="AL43" s="50">
        <f>SUM(AI43:AK43)</f>
        <v>2386</v>
      </c>
      <c r="AM43" s="50">
        <f>COUNT(E43:AH43)</f>
        <v>14</v>
      </c>
      <c r="AN43" s="51">
        <f>(AL43/AM43)</f>
        <v>170.42857142857142</v>
      </c>
    </row>
    <row r="44" spans="1:40" ht="12.75">
      <c r="A44" s="49">
        <v>40</v>
      </c>
      <c r="B44" s="49">
        <v>21189</v>
      </c>
      <c r="C44" s="49" t="s">
        <v>41</v>
      </c>
      <c r="D44" s="49" t="s">
        <v>32</v>
      </c>
      <c r="E44" s="49"/>
      <c r="F44" s="49"/>
      <c r="G44" s="49">
        <v>138</v>
      </c>
      <c r="H44" s="49">
        <v>171</v>
      </c>
      <c r="I44" s="49">
        <v>155</v>
      </c>
      <c r="J44" s="49">
        <v>156</v>
      </c>
      <c r="K44" s="49">
        <v>188</v>
      </c>
      <c r="L44" s="49">
        <v>176</v>
      </c>
      <c r="M44" s="49">
        <v>183</v>
      </c>
      <c r="N44" s="49">
        <v>188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>
        <f>SUM(E44:N44)</f>
        <v>1355</v>
      </c>
      <c r="AJ44" s="50">
        <f>SUM(O44:X44)</f>
        <v>0</v>
      </c>
      <c r="AK44" s="50">
        <f>SUM(Y44:AH44)</f>
        <v>0</v>
      </c>
      <c r="AL44" s="50">
        <f>SUM(AI44:AK44)</f>
        <v>1355</v>
      </c>
      <c r="AM44" s="50">
        <f>COUNT(E44:AH44)</f>
        <v>8</v>
      </c>
      <c r="AN44" s="51">
        <f>(AL44/AM44)</f>
        <v>169.375</v>
      </c>
    </row>
    <row r="45" spans="1:40" ht="12.75">
      <c r="A45" s="49">
        <v>41</v>
      </c>
      <c r="B45" s="49">
        <v>29546</v>
      </c>
      <c r="C45" s="49" t="s">
        <v>79</v>
      </c>
      <c r="D45" s="49" t="s">
        <v>32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>
        <v>147</v>
      </c>
      <c r="Z45" s="49">
        <v>148</v>
      </c>
      <c r="AA45" s="49">
        <v>149</v>
      </c>
      <c r="AB45" s="49">
        <v>190</v>
      </c>
      <c r="AC45" s="49">
        <v>182</v>
      </c>
      <c r="AD45" s="49">
        <v>168</v>
      </c>
      <c r="AE45" s="49">
        <v>169</v>
      </c>
      <c r="AF45" s="49">
        <v>192</v>
      </c>
      <c r="AG45" s="49">
        <v>182</v>
      </c>
      <c r="AH45" s="49">
        <v>131</v>
      </c>
      <c r="AI45" s="50">
        <f>SUM(E45:N45)</f>
        <v>0</v>
      </c>
      <c r="AJ45" s="50">
        <f>SUM(O45:X45)</f>
        <v>0</v>
      </c>
      <c r="AK45" s="50">
        <f>SUM(Y45:AH45)</f>
        <v>1658</v>
      </c>
      <c r="AL45" s="50">
        <f>SUM(AI45:AK45)</f>
        <v>1658</v>
      </c>
      <c r="AM45" s="50">
        <f>COUNT(E45:AH45)</f>
        <v>10</v>
      </c>
      <c r="AN45" s="51">
        <f>(AL45/AM45)</f>
        <v>165.8</v>
      </c>
    </row>
    <row r="46" spans="1:40" ht="12.75">
      <c r="A46" s="49">
        <v>42</v>
      </c>
      <c r="B46" s="49">
        <v>21188</v>
      </c>
      <c r="C46" s="52" t="s">
        <v>50</v>
      </c>
      <c r="D46" s="52" t="s">
        <v>34</v>
      </c>
      <c r="E46" s="52">
        <v>147</v>
      </c>
      <c r="F46" s="52">
        <v>169</v>
      </c>
      <c r="G46" s="52">
        <v>144</v>
      </c>
      <c r="H46" s="52">
        <v>188</v>
      </c>
      <c r="I46" s="52">
        <v>181</v>
      </c>
      <c r="J46" s="52">
        <v>133</v>
      </c>
      <c r="K46" s="52">
        <v>164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0">
        <f>SUM(E46:N46)</f>
        <v>1126</v>
      </c>
      <c r="AJ46" s="50">
        <f>SUM(O46:X46)</f>
        <v>0</v>
      </c>
      <c r="AK46" s="50">
        <f>SUM(Y46:AH46)</f>
        <v>0</v>
      </c>
      <c r="AL46" s="50">
        <f>SUM(AI46:AK46)</f>
        <v>1126</v>
      </c>
      <c r="AM46" s="50">
        <f>COUNT(E46:AH46)</f>
        <v>7</v>
      </c>
      <c r="AN46" s="51">
        <f>(AL46/AM46)</f>
        <v>160.85714285714286</v>
      </c>
    </row>
    <row r="47" spans="1:4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>
        <f t="shared" si="0"/>
        <v>0</v>
      </c>
      <c r="AJ47" s="50">
        <f t="shared" si="1"/>
        <v>0</v>
      </c>
      <c r="AK47" s="50">
        <f t="shared" si="2"/>
        <v>0</v>
      </c>
      <c r="AL47" s="50">
        <f t="shared" si="3"/>
        <v>0</v>
      </c>
      <c r="AM47" s="50">
        <f t="shared" si="4"/>
        <v>0</v>
      </c>
      <c r="AN47" s="51" t="e">
        <f t="shared" si="5"/>
        <v>#DIV/0!</v>
      </c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35:40" ht="12.75">
      <c r="AI70" s="2"/>
      <c r="AJ70" s="2"/>
      <c r="AK70" s="2"/>
      <c r="AL70" s="2"/>
      <c r="AM70" s="2"/>
      <c r="AN70" s="3"/>
    </row>
    <row r="71" spans="35:40" ht="12.75">
      <c r="AI71" s="2"/>
      <c r="AJ71" s="2"/>
      <c r="AK71" s="2"/>
      <c r="AL71" s="2"/>
      <c r="AM71" s="2"/>
      <c r="AN71" s="3"/>
    </row>
    <row r="72" spans="35:40" ht="12.75">
      <c r="AI72" s="2"/>
      <c r="AJ72" s="2"/>
      <c r="AK72" s="2"/>
      <c r="AL72" s="2"/>
      <c r="AM72" s="2"/>
      <c r="AN72" s="3"/>
    </row>
    <row r="73" spans="35:40" ht="12.75"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1:40" ht="12.75">
      <c r="A77" s="7"/>
      <c r="B77" s="7"/>
      <c r="AI77" s="2"/>
      <c r="AJ77" s="2"/>
      <c r="AK77" s="2"/>
      <c r="AL77" s="2"/>
      <c r="AM77" s="2"/>
      <c r="AN77" s="3"/>
    </row>
    <row r="78" spans="1:40" ht="12.75">
      <c r="A78" s="7"/>
      <c r="B78" s="7"/>
      <c r="AI78" s="2"/>
      <c r="AJ78" s="2"/>
      <c r="AK78" s="2"/>
      <c r="AL78" s="2"/>
      <c r="AM78" s="2"/>
      <c r="AN78" s="3"/>
    </row>
    <row r="79" spans="1:40" ht="12.75">
      <c r="A79" s="7"/>
      <c r="B79" s="7"/>
      <c r="AI79" s="2"/>
      <c r="AJ79" s="2"/>
      <c r="AK79" s="2"/>
      <c r="AL79" s="2"/>
      <c r="AM79" s="2"/>
      <c r="AN79" s="3"/>
    </row>
    <row r="80" spans="1:40" ht="12.75">
      <c r="A80" s="7"/>
      <c r="B80" s="7"/>
      <c r="AI80" s="2"/>
      <c r="AJ80" s="2"/>
      <c r="AK80" s="2"/>
      <c r="AL80" s="2"/>
      <c r="AM80" s="2"/>
      <c r="AN80" s="3"/>
    </row>
    <row r="81" spans="35:40" ht="12.75">
      <c r="AI81" s="2"/>
      <c r="AJ81" s="2"/>
      <c r="AK81" s="2"/>
      <c r="AL81" s="2"/>
      <c r="AM81" s="2"/>
      <c r="AN81" s="3"/>
    </row>
    <row r="82" spans="35:40" ht="12.75">
      <c r="AI82" s="2"/>
      <c r="AJ82" s="2"/>
      <c r="AK82" s="2"/>
      <c r="AL82" s="2"/>
      <c r="AM82" s="2"/>
      <c r="AN82" s="3"/>
    </row>
    <row r="83" spans="35:40" ht="12.75">
      <c r="AI83" s="2"/>
      <c r="AJ83" s="2"/>
      <c r="AK83" s="2"/>
      <c r="AL83" s="2"/>
      <c r="AM83" s="2"/>
      <c r="AN83" s="3"/>
    </row>
    <row r="84" spans="35:40" ht="12.75">
      <c r="AI84" s="2"/>
      <c r="AJ84" s="2"/>
      <c r="AK84" s="2"/>
      <c r="AL84" s="2"/>
      <c r="AM84" s="2"/>
      <c r="AN84" s="3"/>
    </row>
    <row r="85" spans="35:39" ht="12.75">
      <c r="AI85" s="2"/>
      <c r="AJ85" s="2"/>
      <c r="AK85" s="2"/>
      <c r="AL85" s="2"/>
      <c r="AM85" s="2"/>
    </row>
    <row r="86" ht="12.75">
      <c r="AM86" s="2"/>
    </row>
    <row r="87" ht="12.75">
      <c r="AM87" s="2"/>
    </row>
    <row r="88" ht="12.75">
      <c r="AM88" s="2"/>
    </row>
  </sheetData>
  <printOptions horizontalCentered="1"/>
  <pageMargins left="0.3937007874015748" right="0.3937007874015748" top="1.5748031496062993" bottom="0.7874015748031497" header="0" footer="0"/>
  <pageSetup fitToHeight="1" fitToWidth="1" horizontalDpi="240" verticalDpi="240" orientation="portrait" paperSize="9" scale="95" r:id="rId1"/>
  <headerFooter alignWithMargins="0">
    <oddHeader>&amp;C&amp;"Arial,Negrita"&amp;16
LLIGA CATALANA DE BOWLING 2006-2007
1a DIVISIÓ MASCULINA -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2007-05-16T10:07:45Z</cp:lastPrinted>
  <dcterms:created xsi:type="dcterms:W3CDTF">1999-10-03T14:06:37Z</dcterms:created>
  <dcterms:modified xsi:type="dcterms:W3CDTF">2007-05-16T10:07:52Z</dcterms:modified>
  <cp:category/>
  <cp:version/>
  <cp:contentType/>
  <cp:contentStatus/>
</cp:coreProperties>
</file>